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1131\Desktop\"/>
    </mc:Choice>
  </mc:AlternateContent>
  <xr:revisionPtr revIDLastSave="0" documentId="13_ncr:1_{00300D9F-21FC-4D0A-88EE-52B34EC1606C}" xr6:coauthVersionLast="36" xr6:coauthVersionMax="36" xr10:uidLastSave="{00000000-0000-0000-0000-000000000000}"/>
  <bookViews>
    <workbookView xWindow="0" yWindow="0" windowWidth="20490" windowHeight="7770" tabRatio="876" xr2:uid="{00000000-000D-0000-FFFF-FFFF00000000}"/>
  </bookViews>
  <sheets>
    <sheet name="Top" sheetId="1" r:id="rId1"/>
    <sheet name="②基本情報" sheetId="2" r:id="rId2"/>
    <sheet name="③男入力" sheetId="5" r:id="rId3"/>
    <sheet name="④女入力" sheetId="6" r:id="rId4"/>
    <sheet name="⑤外字" sheetId="3" r:id="rId5"/>
    <sheet name="⑥男選手" sheetId="7" r:id="rId6"/>
    <sheet name="⑦女選手" sheetId="8" r:id="rId7"/>
    <sheet name="⑧日付" sheetId="4" r:id="rId8"/>
    <sheet name="男団" sheetId="15" r:id="rId9"/>
    <sheet name="男個" sheetId="17" r:id="rId10"/>
    <sheet name="女団" sheetId="16" r:id="rId11"/>
    <sheet name="女個" sheetId="18" r:id="rId12"/>
    <sheet name="委員長集約(団体)" sheetId="13" r:id="rId13"/>
    <sheet name="委員長集約(個人)" sheetId="14" r:id="rId14"/>
    <sheet name="委員長(監督ｺｰﾁ名)" sheetId="20" r:id="rId15"/>
    <sheet name="委員長(参加費)" sheetId="19" r:id="rId16"/>
    <sheet name="関東男団体" sheetId="9" r:id="rId17"/>
    <sheet name="関東男個人" sheetId="11" r:id="rId18"/>
    <sheet name="関東女団体" sheetId="10" r:id="rId19"/>
    <sheet name="関東女個人" sheetId="12" r:id="rId20"/>
  </sheets>
  <definedNames>
    <definedName name="_xlnm.Print_Area" localSheetId="4">⑤外字!$A$3:$BF$21</definedName>
    <definedName name="_xlnm.Print_Area" localSheetId="14">'委員長(監督ｺｰﾁ名)'!$A$5:$E$5</definedName>
    <definedName name="_xlnm.Print_Area" localSheetId="15">'委員長(参加費)'!$A$4:$F$4</definedName>
    <definedName name="_xlnm.Print_Area" localSheetId="13">'委員長集約(個人)'!$B$2:$T$48</definedName>
    <definedName name="_xlnm.Print_Area" localSheetId="12">'委員長集約(団体)'!$A$2:$BP$10</definedName>
    <definedName name="_xlnm.Print_Area" localSheetId="19">関東女個人!$A$3:$AI$78</definedName>
    <definedName name="_xlnm.Print_Area" localSheetId="18">関東女団体!$A$3:$AI$37</definedName>
    <definedName name="_xlnm.Print_Area" localSheetId="17">関東男個人!$A$3:$AI$116</definedName>
    <definedName name="_xlnm.Print_Area" localSheetId="16">関東男団体!$A$3:$AI$40</definedName>
    <definedName name="_xlnm.Print_Area" localSheetId="11">女個!$A$3:$AK$179</definedName>
    <definedName name="_xlnm.Print_Area" localSheetId="10">女団!$A$3:$AK$57</definedName>
    <definedName name="_xlnm.Print_Area" localSheetId="9">男個!$A$3:$AK$238</definedName>
    <definedName name="_xlnm.Print_Area" localSheetId="8">男団!$A$3:$AK$60</definedName>
    <definedName name="_xlnm.Print_Titles" localSheetId="14">'委員長(監督ｺｰﾁ名)'!$4:$4</definedName>
    <definedName name="_xlnm.Print_Titles" localSheetId="15">'委員長(参加費)'!$3:$3</definedName>
    <definedName name="_xlnm.Print_Titles" localSheetId="13">'委員長集約(個人)'!#REF!</definedName>
    <definedName name="Z_5D963F3A_B207_4215_A36A_BBA0BD90DFE4_.wvu.Cols" localSheetId="2" hidden="1">③男入力!$C:$C</definedName>
    <definedName name="Z_5D963F3A_B207_4215_A36A_BBA0BD90DFE4_.wvu.Cols" localSheetId="3" hidden="1">④女入力!$C:$C</definedName>
    <definedName name="Z_5D963F3A_B207_4215_A36A_BBA0BD90DFE4_.wvu.Cols" localSheetId="7" hidden="1">⑧日付!$AO:$AO</definedName>
    <definedName name="Z_5D963F3A_B207_4215_A36A_BBA0BD90DFE4_.wvu.Cols" localSheetId="0" hidden="1">Top!$N:$N</definedName>
    <definedName name="Z_5D963F3A_B207_4215_A36A_BBA0BD90DFE4_.wvu.Cols" localSheetId="13" hidden="1">'委員長集約(個人)'!#REF!</definedName>
    <definedName name="Z_5D963F3A_B207_4215_A36A_BBA0BD90DFE4_.wvu.PrintArea" localSheetId="4" hidden="1">⑤外字!$A$3:$BF$21</definedName>
    <definedName name="Z_5D963F3A_B207_4215_A36A_BBA0BD90DFE4_.wvu.PrintArea" localSheetId="13" hidden="1">'委員長集約(個人)'!$B$2:$T$48</definedName>
    <definedName name="Z_5D963F3A_B207_4215_A36A_BBA0BD90DFE4_.wvu.PrintArea" localSheetId="12" hidden="1">'委員長集約(団体)'!$A$2:$BP$10</definedName>
    <definedName name="Z_5D963F3A_B207_4215_A36A_BBA0BD90DFE4_.wvu.PrintArea" localSheetId="19" hidden="1">関東女個人!$A$3:$AI$40</definedName>
    <definedName name="Z_5D963F3A_B207_4215_A36A_BBA0BD90DFE4_.wvu.PrintArea" localSheetId="18" hidden="1">関東女団体!$A$3:$AI$37</definedName>
    <definedName name="Z_5D963F3A_B207_4215_A36A_BBA0BD90DFE4_.wvu.PrintArea" localSheetId="17" hidden="1">関東男個人!$A$3:$AI$40</definedName>
    <definedName name="Z_5D963F3A_B207_4215_A36A_BBA0BD90DFE4_.wvu.PrintArea" localSheetId="16" hidden="1">関東男団体!$A$3:$AI$40</definedName>
  </definedNames>
  <calcPr calcId="191029"/>
  <customWorkbookViews>
    <customWorkbookView name="Windows User - 個人用ビュー" guid="{5D963F3A-B207-4215-A36A-BBA0BD90DFE4}" mergeInterval="0" personalView="1" maximized="1" xWindow="-8" yWindow="-8" windowWidth="1382" windowHeight="744" tabRatio="876" activeSheetId="1"/>
  </customWorkbookViews>
</workbook>
</file>

<file path=xl/calcChain.xml><?xml version="1.0" encoding="utf-8"?>
<calcChain xmlns="http://schemas.openxmlformats.org/spreadsheetml/2006/main">
  <c r="V89" i="11" l="1"/>
  <c r="V51" i="11"/>
  <c r="V13" i="11"/>
  <c r="V51" i="12"/>
  <c r="A51" i="12"/>
  <c r="L50" i="12"/>
  <c r="I50" i="12"/>
  <c r="C50" i="12"/>
  <c r="Z48" i="12"/>
  <c r="P48" i="12"/>
  <c r="A48" i="12"/>
  <c r="AG47" i="12"/>
  <c r="AB47" i="12"/>
  <c r="V47" i="12"/>
  <c r="N47" i="12"/>
  <c r="I47" i="12"/>
  <c r="C47" i="12"/>
  <c r="V13" i="12"/>
  <c r="A89" i="11"/>
  <c r="L88" i="11"/>
  <c r="I88" i="11"/>
  <c r="C88" i="11"/>
  <c r="Z86" i="11"/>
  <c r="P86" i="11"/>
  <c r="A86" i="11"/>
  <c r="AG85" i="11"/>
  <c r="AB85" i="11"/>
  <c r="V85" i="11"/>
  <c r="N85" i="11"/>
  <c r="I85" i="11"/>
  <c r="C85" i="11"/>
  <c r="A51" i="11"/>
  <c r="L50" i="11"/>
  <c r="I50" i="11"/>
  <c r="C50" i="11"/>
  <c r="Z48" i="11"/>
  <c r="P48" i="11"/>
  <c r="A48" i="11"/>
  <c r="AG47" i="11"/>
  <c r="AB47" i="11"/>
  <c r="V47" i="11"/>
  <c r="N47" i="11"/>
  <c r="I47" i="11"/>
  <c r="C47" i="11"/>
  <c r="I12" i="12" l="1"/>
  <c r="I12" i="11"/>
  <c r="AC139" i="18"/>
  <c r="V139" i="18"/>
  <c r="AC138" i="18"/>
  <c r="V138" i="18"/>
  <c r="H138" i="18"/>
  <c r="AC80" i="18"/>
  <c r="V80" i="18"/>
  <c r="AC79" i="18"/>
  <c r="V79" i="18"/>
  <c r="H79" i="18"/>
  <c r="AC21" i="18"/>
  <c r="V21" i="18"/>
  <c r="AC20" i="18"/>
  <c r="V20" i="18"/>
  <c r="H20" i="18"/>
  <c r="AC22" i="16" l="1"/>
  <c r="V22" i="16"/>
  <c r="AC23" i="16"/>
  <c r="V23" i="16"/>
  <c r="H22" i="16"/>
  <c r="AC198" i="17"/>
  <c r="V198" i="17"/>
  <c r="AC197" i="17"/>
  <c r="V197" i="17"/>
  <c r="H197" i="17"/>
  <c r="AC139" i="17"/>
  <c r="V139" i="17"/>
  <c r="AC138" i="17"/>
  <c r="V138" i="17"/>
  <c r="H138" i="17"/>
  <c r="AC80" i="17"/>
  <c r="V80" i="17"/>
  <c r="AC79" i="17"/>
  <c r="V79" i="17"/>
  <c r="H79" i="17"/>
  <c r="AC21" i="17"/>
  <c r="V21" i="17"/>
  <c r="AC20" i="17"/>
  <c r="V20" i="17"/>
  <c r="H20" i="17"/>
  <c r="H20" i="15" l="1"/>
  <c r="A14" i="19" l="1"/>
  <c r="B19" i="19" l="1"/>
  <c r="C19" i="19"/>
  <c r="AA32" i="14"/>
  <c r="Z32" i="14"/>
  <c r="Y32" i="14"/>
  <c r="X32" i="14"/>
  <c r="AA4" i="14" l="1"/>
  <c r="Z4" i="14"/>
  <c r="Y4" i="14"/>
  <c r="X4" i="14"/>
  <c r="T38" i="14"/>
  <c r="T39" i="14"/>
  <c r="T40" i="14"/>
  <c r="T41" i="14"/>
  <c r="T42" i="14"/>
  <c r="T43" i="14"/>
  <c r="T44" i="14"/>
  <c r="T45" i="14"/>
  <c r="T46" i="14"/>
  <c r="T47" i="14"/>
  <c r="T48" i="14"/>
  <c r="Q38" i="14"/>
  <c r="Q39" i="14"/>
  <c r="Q40" i="14"/>
  <c r="Q41" i="14"/>
  <c r="Q42" i="14"/>
  <c r="Q43" i="14"/>
  <c r="Q44" i="14"/>
  <c r="Q45" i="14"/>
  <c r="Q46" i="14"/>
  <c r="Q47" i="14"/>
  <c r="Q48" i="14"/>
  <c r="P38" i="14"/>
  <c r="P39" i="14"/>
  <c r="P40" i="14"/>
  <c r="P41" i="14"/>
  <c r="P42" i="14"/>
  <c r="P43" i="14"/>
  <c r="P44" i="14"/>
  <c r="P45" i="14"/>
  <c r="P46" i="14"/>
  <c r="P47" i="14"/>
  <c r="P48" i="14"/>
  <c r="O38" i="14"/>
  <c r="O39" i="14"/>
  <c r="O40" i="14"/>
  <c r="O41" i="14"/>
  <c r="O42" i="14"/>
  <c r="O43" i="14"/>
  <c r="O44" i="14"/>
  <c r="O45" i="14"/>
  <c r="O46" i="14"/>
  <c r="O47" i="14"/>
  <c r="O48" i="14"/>
  <c r="N38" i="14"/>
  <c r="N39" i="14"/>
  <c r="N40" i="14"/>
  <c r="N41" i="14"/>
  <c r="N42" i="14"/>
  <c r="N43" i="14"/>
  <c r="N44" i="14"/>
  <c r="N45" i="14"/>
  <c r="N46" i="14"/>
  <c r="N47" i="14"/>
  <c r="N48" i="14"/>
  <c r="M38" i="14"/>
  <c r="M39" i="14"/>
  <c r="M40" i="14"/>
  <c r="M41" i="14"/>
  <c r="M42" i="14"/>
  <c r="M43" i="14"/>
  <c r="M44" i="14"/>
  <c r="M45" i="14"/>
  <c r="M46" i="14"/>
  <c r="M47" i="14"/>
  <c r="M48" i="14"/>
  <c r="H38" i="14"/>
  <c r="H39" i="14"/>
  <c r="H40" i="14"/>
  <c r="H41" i="14"/>
  <c r="H42" i="14"/>
  <c r="H43" i="14"/>
  <c r="H44" i="14"/>
  <c r="H45" i="14"/>
  <c r="H46" i="14"/>
  <c r="H47" i="14"/>
  <c r="H48" i="14"/>
  <c r="G38" i="14"/>
  <c r="G39" i="14"/>
  <c r="G40" i="14"/>
  <c r="G41" i="14"/>
  <c r="G42" i="14"/>
  <c r="G43" i="14"/>
  <c r="G44" i="14"/>
  <c r="G45" i="14"/>
  <c r="G46" i="14"/>
  <c r="G47" i="14"/>
  <c r="G48" i="14"/>
  <c r="F38" i="14"/>
  <c r="F39" i="14"/>
  <c r="F40" i="14"/>
  <c r="F41" i="14"/>
  <c r="F42" i="14"/>
  <c r="F43" i="14"/>
  <c r="F44" i="14"/>
  <c r="F45" i="14"/>
  <c r="F46" i="14"/>
  <c r="F47" i="14"/>
  <c r="F48" i="14"/>
  <c r="E38" i="14"/>
  <c r="E39" i="14"/>
  <c r="E40" i="14"/>
  <c r="E41" i="14"/>
  <c r="E42" i="14"/>
  <c r="E43" i="14"/>
  <c r="E44" i="14"/>
  <c r="E45" i="14"/>
  <c r="E46" i="14"/>
  <c r="E47" i="14"/>
  <c r="E48" i="14"/>
  <c r="C38" i="14"/>
  <c r="C39" i="14"/>
  <c r="C40" i="14"/>
  <c r="C41" i="14"/>
  <c r="C42" i="14"/>
  <c r="C43" i="14"/>
  <c r="C44" i="14"/>
  <c r="C45" i="14"/>
  <c r="C46" i="14"/>
  <c r="C47" i="14"/>
  <c r="C48" i="14"/>
  <c r="J47" i="14" l="1"/>
  <c r="L47" i="14"/>
  <c r="I47" i="14"/>
  <c r="R47" i="14"/>
  <c r="S47" i="14"/>
  <c r="K47" i="14"/>
  <c r="L46" i="14"/>
  <c r="J46" i="14"/>
  <c r="I46" i="14"/>
  <c r="S46" i="14"/>
  <c r="R46" i="14"/>
  <c r="K46" i="14"/>
  <c r="L45" i="14"/>
  <c r="I45" i="14"/>
  <c r="S45" i="14"/>
  <c r="J45" i="14"/>
  <c r="K45" i="14"/>
  <c r="R45" i="14"/>
  <c r="R48" i="14"/>
  <c r="J48" i="14"/>
  <c r="L48" i="14"/>
  <c r="K48" i="14"/>
  <c r="I48" i="14"/>
  <c r="S48" i="14"/>
  <c r="J39" i="14"/>
  <c r="R39" i="14"/>
  <c r="L39" i="14"/>
  <c r="I39" i="14"/>
  <c r="S39" i="14"/>
  <c r="K39" i="14"/>
  <c r="I44" i="14"/>
  <c r="S44" i="14"/>
  <c r="L44" i="14"/>
  <c r="K44" i="14"/>
  <c r="R44" i="14"/>
  <c r="J44" i="14"/>
  <c r="L38" i="14"/>
  <c r="I38" i="14"/>
  <c r="R38" i="14"/>
  <c r="S38" i="14"/>
  <c r="J38" i="14"/>
  <c r="K38" i="14"/>
  <c r="S43" i="14"/>
  <c r="I43" i="14"/>
  <c r="K43" i="14"/>
  <c r="L43" i="14"/>
  <c r="R43" i="14"/>
  <c r="J43" i="14"/>
  <c r="R40" i="14"/>
  <c r="J40" i="14"/>
  <c r="K40" i="14"/>
  <c r="L40" i="14"/>
  <c r="I40" i="14"/>
  <c r="S40" i="14"/>
  <c r="K42" i="14"/>
  <c r="I42" i="14"/>
  <c r="R42" i="14"/>
  <c r="J42" i="14"/>
  <c r="L42" i="14"/>
  <c r="S42" i="14"/>
  <c r="R41" i="14"/>
  <c r="J41" i="14"/>
  <c r="K41" i="14"/>
  <c r="L41" i="14"/>
  <c r="S41" i="14"/>
  <c r="I41" i="14"/>
  <c r="P10" i="3"/>
  <c r="T10" i="3"/>
  <c r="P11" i="3"/>
  <c r="T11" i="3"/>
  <c r="P12" i="3"/>
  <c r="T12" i="3"/>
  <c r="P13" i="3"/>
  <c r="T13" i="3"/>
  <c r="P14" i="3"/>
  <c r="T14" i="3"/>
  <c r="P15" i="3"/>
  <c r="T15" i="3"/>
  <c r="P16" i="3"/>
  <c r="T16" i="3"/>
  <c r="P17" i="3"/>
  <c r="T17" i="3"/>
  <c r="P18" i="3"/>
  <c r="T18" i="3"/>
  <c r="P19" i="3"/>
  <c r="T19" i="3"/>
  <c r="P20" i="3"/>
  <c r="T20" i="3"/>
  <c r="P21" i="3"/>
  <c r="T21" i="3"/>
  <c r="P22" i="3"/>
  <c r="T22" i="3"/>
  <c r="P23" i="3"/>
  <c r="T23" i="3"/>
  <c r="P24" i="3"/>
  <c r="T24" i="3"/>
  <c r="P9" i="3"/>
  <c r="T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9" i="3"/>
  <c r="G9" i="3"/>
  <c r="C9" i="19" l="1"/>
  <c r="AN58" i="12"/>
  <c r="AN59" i="12"/>
  <c r="AN60" i="12"/>
  <c r="AN61" i="12"/>
  <c r="AN62" i="12"/>
  <c r="AN63" i="12"/>
  <c r="AN64" i="12"/>
  <c r="AN57" i="12"/>
  <c r="AN100" i="11"/>
  <c r="AN101" i="11"/>
  <c r="AN102" i="11"/>
  <c r="AN96" i="11"/>
  <c r="AN97" i="11"/>
  <c r="AN98" i="11"/>
  <c r="AN99" i="11"/>
  <c r="AN95" i="11"/>
  <c r="AN58" i="11"/>
  <c r="AN59" i="11"/>
  <c r="AN60" i="11"/>
  <c r="AN61" i="11"/>
  <c r="AN62" i="11"/>
  <c r="AN63" i="11"/>
  <c r="AN64" i="11"/>
  <c r="AN57" i="11"/>
  <c r="D34" i="14" l="1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33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5" i="14"/>
  <c r="AM148" i="18"/>
  <c r="AG148" i="18" s="1"/>
  <c r="AM145" i="18"/>
  <c r="Q145" i="18" s="1"/>
  <c r="AM104" i="18"/>
  <c r="Q104" i="18" s="1"/>
  <c r="AM101" i="18"/>
  <c r="AG101" i="18" s="1"/>
  <c r="AM98" i="18"/>
  <c r="G99" i="18" s="1"/>
  <c r="H99" i="18" s="1"/>
  <c r="I99" i="18" s="1"/>
  <c r="J99" i="18" s="1"/>
  <c r="AM95" i="18"/>
  <c r="Q95" i="18" s="1"/>
  <c r="AM92" i="18"/>
  <c r="G92" i="18" s="1"/>
  <c r="AM89" i="18"/>
  <c r="AG89" i="18" s="1"/>
  <c r="AM86" i="18"/>
  <c r="S86" i="18" s="1"/>
  <c r="T178" i="18"/>
  <c r="S176" i="18"/>
  <c r="M174" i="18"/>
  <c r="J174" i="18"/>
  <c r="G174" i="18"/>
  <c r="K150" i="18"/>
  <c r="L150" i="18" s="1"/>
  <c r="M150" i="18" s="1"/>
  <c r="N150" i="18" s="1"/>
  <c r="G150" i="18"/>
  <c r="H150" i="18" s="1"/>
  <c r="I150" i="18" s="1"/>
  <c r="J150" i="18" s="1"/>
  <c r="K147" i="18"/>
  <c r="L147" i="18" s="1"/>
  <c r="M147" i="18" s="1"/>
  <c r="N147" i="18" s="1"/>
  <c r="G147" i="18"/>
  <c r="H147" i="18" s="1"/>
  <c r="I147" i="18" s="1"/>
  <c r="J147" i="18" s="1"/>
  <c r="R135" i="18"/>
  <c r="AC133" i="18"/>
  <c r="V133" i="18"/>
  <c r="AC132" i="18"/>
  <c r="V132" i="18"/>
  <c r="K132" i="18"/>
  <c r="O129" i="18"/>
  <c r="K129" i="18"/>
  <c r="C129" i="18"/>
  <c r="AC128" i="18"/>
  <c r="P128" i="18"/>
  <c r="K128" i="18"/>
  <c r="C128" i="18"/>
  <c r="O123" i="18"/>
  <c r="R122" i="18"/>
  <c r="K122" i="18"/>
  <c r="T119" i="18"/>
  <c r="S117" i="18"/>
  <c r="M115" i="18"/>
  <c r="J115" i="18"/>
  <c r="G115" i="18"/>
  <c r="K106" i="18"/>
  <c r="L106" i="18" s="1"/>
  <c r="M106" i="18" s="1"/>
  <c r="N106" i="18" s="1"/>
  <c r="G106" i="18"/>
  <c r="H106" i="18" s="1"/>
  <c r="I106" i="18" s="1"/>
  <c r="J106" i="18" s="1"/>
  <c r="K103" i="18"/>
  <c r="L103" i="18" s="1"/>
  <c r="M103" i="18" s="1"/>
  <c r="N103" i="18" s="1"/>
  <c r="G103" i="18"/>
  <c r="H103" i="18" s="1"/>
  <c r="I103" i="18" s="1"/>
  <c r="J103" i="18" s="1"/>
  <c r="K100" i="18"/>
  <c r="L100" i="18" s="1"/>
  <c r="M100" i="18" s="1"/>
  <c r="N100" i="18" s="1"/>
  <c r="G100" i="18"/>
  <c r="H100" i="18" s="1"/>
  <c r="I100" i="18" s="1"/>
  <c r="J100" i="18" s="1"/>
  <c r="K97" i="18"/>
  <c r="L97" i="18" s="1"/>
  <c r="M97" i="18" s="1"/>
  <c r="N97" i="18" s="1"/>
  <c r="G97" i="18"/>
  <c r="H97" i="18" s="1"/>
  <c r="I97" i="18" s="1"/>
  <c r="J97" i="18" s="1"/>
  <c r="K94" i="18"/>
  <c r="L94" i="18" s="1"/>
  <c r="M94" i="18" s="1"/>
  <c r="N94" i="18" s="1"/>
  <c r="G94" i="18"/>
  <c r="H94" i="18" s="1"/>
  <c r="I94" i="18" s="1"/>
  <c r="J94" i="18" s="1"/>
  <c r="AG92" i="18"/>
  <c r="K91" i="18"/>
  <c r="L91" i="18" s="1"/>
  <c r="M91" i="18" s="1"/>
  <c r="N91" i="18" s="1"/>
  <c r="G91" i="18"/>
  <c r="H91" i="18" s="1"/>
  <c r="I91" i="18" s="1"/>
  <c r="J91" i="18" s="1"/>
  <c r="K88" i="18"/>
  <c r="L88" i="18" s="1"/>
  <c r="M88" i="18" s="1"/>
  <c r="N88" i="18" s="1"/>
  <c r="G88" i="18"/>
  <c r="H88" i="18" s="1"/>
  <c r="I88" i="18" s="1"/>
  <c r="J88" i="18" s="1"/>
  <c r="R76" i="18"/>
  <c r="AC74" i="18"/>
  <c r="V74" i="18"/>
  <c r="AC73" i="18"/>
  <c r="V73" i="18"/>
  <c r="K73" i="18"/>
  <c r="O70" i="18"/>
  <c r="K70" i="18"/>
  <c r="C70" i="18"/>
  <c r="AC69" i="18"/>
  <c r="P69" i="18"/>
  <c r="K69" i="18"/>
  <c r="C69" i="18"/>
  <c r="O64" i="18"/>
  <c r="R63" i="18"/>
  <c r="K63" i="18"/>
  <c r="T60" i="18"/>
  <c r="S58" i="18"/>
  <c r="M56" i="18"/>
  <c r="J56" i="18"/>
  <c r="G56" i="18"/>
  <c r="AM45" i="18"/>
  <c r="K45" i="18" s="1"/>
  <c r="AM42" i="18"/>
  <c r="O42" i="18" s="1"/>
  <c r="AM39" i="18"/>
  <c r="G39" i="18" s="1"/>
  <c r="AM36" i="18"/>
  <c r="AD36" i="18" s="1"/>
  <c r="AM33" i="18"/>
  <c r="G33" i="18" s="1"/>
  <c r="AM30" i="18"/>
  <c r="O30" i="18" s="1"/>
  <c r="K47" i="18"/>
  <c r="L47" i="18" s="1"/>
  <c r="M47" i="18" s="1"/>
  <c r="N47" i="18" s="1"/>
  <c r="G47" i="18"/>
  <c r="H47" i="18" s="1"/>
  <c r="I47" i="18" s="1"/>
  <c r="J47" i="18" s="1"/>
  <c r="K44" i="18"/>
  <c r="L44" i="18" s="1"/>
  <c r="M44" i="18" s="1"/>
  <c r="N44" i="18" s="1"/>
  <c r="G44" i="18"/>
  <c r="H44" i="18" s="1"/>
  <c r="I44" i="18" s="1"/>
  <c r="J44" i="18" s="1"/>
  <c r="K41" i="18"/>
  <c r="L41" i="18" s="1"/>
  <c r="M41" i="18" s="1"/>
  <c r="N41" i="18" s="1"/>
  <c r="G41" i="18"/>
  <c r="H41" i="18" s="1"/>
  <c r="I41" i="18" s="1"/>
  <c r="J41" i="18" s="1"/>
  <c r="K38" i="18"/>
  <c r="L38" i="18" s="1"/>
  <c r="M38" i="18" s="1"/>
  <c r="N38" i="18" s="1"/>
  <c r="G38" i="18"/>
  <c r="H38" i="18" s="1"/>
  <c r="I38" i="18" s="1"/>
  <c r="J38" i="18" s="1"/>
  <c r="K35" i="18"/>
  <c r="L35" i="18" s="1"/>
  <c r="M35" i="18" s="1"/>
  <c r="N35" i="18" s="1"/>
  <c r="G35" i="18"/>
  <c r="H35" i="18" s="1"/>
  <c r="I35" i="18" s="1"/>
  <c r="J35" i="18" s="1"/>
  <c r="K32" i="18"/>
  <c r="L32" i="18" s="1"/>
  <c r="M32" i="18" s="1"/>
  <c r="N32" i="18" s="1"/>
  <c r="G32" i="18"/>
  <c r="H32" i="18" s="1"/>
  <c r="I32" i="18" s="1"/>
  <c r="J32" i="18" s="1"/>
  <c r="AM27" i="18"/>
  <c r="Y27" i="18" s="1"/>
  <c r="K29" i="18"/>
  <c r="L29" i="18" s="1"/>
  <c r="M29" i="18" s="1"/>
  <c r="N29" i="18" s="1"/>
  <c r="G29" i="18"/>
  <c r="H29" i="18" s="1"/>
  <c r="I29" i="18" s="1"/>
  <c r="J29" i="18" s="1"/>
  <c r="T57" i="16"/>
  <c r="S55" i="16"/>
  <c r="M53" i="16"/>
  <c r="J53" i="16"/>
  <c r="G53" i="16"/>
  <c r="O104" i="18" l="1"/>
  <c r="AG104" i="18"/>
  <c r="S104" i="18"/>
  <c r="Y104" i="18"/>
  <c r="Y86" i="18"/>
  <c r="K98" i="18"/>
  <c r="O98" i="18"/>
  <c r="G27" i="18"/>
  <c r="K27" i="18"/>
  <c r="Q98" i="18"/>
  <c r="Y98" i="18"/>
  <c r="AD98" i="18"/>
  <c r="O27" i="18"/>
  <c r="AD27" i="18"/>
  <c r="AG27" i="18"/>
  <c r="G95" i="18"/>
  <c r="K99" i="18"/>
  <c r="L99" i="18" s="1"/>
  <c r="M99" i="18" s="1"/>
  <c r="N99" i="18" s="1"/>
  <c r="C145" i="18"/>
  <c r="G145" i="18"/>
  <c r="K145" i="18"/>
  <c r="O145" i="18"/>
  <c r="G146" i="18"/>
  <c r="H146" i="18" s="1"/>
  <c r="I146" i="18" s="1"/>
  <c r="J146" i="18" s="1"/>
  <c r="K146" i="18"/>
  <c r="L146" i="18" s="1"/>
  <c r="M146" i="18" s="1"/>
  <c r="N146" i="18" s="1"/>
  <c r="S145" i="18"/>
  <c r="Y145" i="18"/>
  <c r="AD145" i="18"/>
  <c r="AG145" i="18"/>
  <c r="C104" i="18"/>
  <c r="K105" i="18"/>
  <c r="L105" i="18" s="1"/>
  <c r="M105" i="18" s="1"/>
  <c r="N105" i="18" s="1"/>
  <c r="G104" i="18"/>
  <c r="AG98" i="18"/>
  <c r="C98" i="18"/>
  <c r="S98" i="18"/>
  <c r="G98" i="18"/>
  <c r="AD86" i="18"/>
  <c r="G93" i="18"/>
  <c r="H93" i="18" s="1"/>
  <c r="I93" i="18" s="1"/>
  <c r="J93" i="18" s="1"/>
  <c r="K148" i="18"/>
  <c r="G149" i="18"/>
  <c r="H149" i="18" s="1"/>
  <c r="I149" i="18" s="1"/>
  <c r="J149" i="18" s="1"/>
  <c r="AG86" i="18"/>
  <c r="O92" i="18"/>
  <c r="S95" i="18"/>
  <c r="AD104" i="18"/>
  <c r="O148" i="18"/>
  <c r="Q92" i="18"/>
  <c r="K93" i="18"/>
  <c r="L93" i="18" s="1"/>
  <c r="M93" i="18" s="1"/>
  <c r="N93" i="18" s="1"/>
  <c r="Q148" i="18"/>
  <c r="K92" i="18"/>
  <c r="G28" i="18"/>
  <c r="H28" i="18" s="1"/>
  <c r="I28" i="18" s="1"/>
  <c r="J28" i="18" s="1"/>
  <c r="G86" i="18"/>
  <c r="G87" i="18"/>
  <c r="H87" i="18" s="1"/>
  <c r="I87" i="18" s="1"/>
  <c r="J87" i="18" s="1"/>
  <c r="S92" i="18"/>
  <c r="S148" i="18"/>
  <c r="K28" i="18"/>
  <c r="L28" i="18" s="1"/>
  <c r="M28" i="18" s="1"/>
  <c r="N28" i="18" s="1"/>
  <c r="K86" i="18"/>
  <c r="Y92" i="18"/>
  <c r="K104" i="18"/>
  <c r="G105" i="18"/>
  <c r="H105" i="18" s="1"/>
  <c r="I105" i="18" s="1"/>
  <c r="J105" i="18" s="1"/>
  <c r="Y148" i="18"/>
  <c r="K149" i="18"/>
  <c r="L149" i="18" s="1"/>
  <c r="M149" i="18" s="1"/>
  <c r="N149" i="18" s="1"/>
  <c r="G148" i="18"/>
  <c r="O86" i="18"/>
  <c r="K87" i="18"/>
  <c r="L87" i="18" s="1"/>
  <c r="M87" i="18" s="1"/>
  <c r="N87" i="18" s="1"/>
  <c r="AD92" i="18"/>
  <c r="AD148" i="18"/>
  <c r="Q86" i="18"/>
  <c r="C92" i="18"/>
  <c r="G101" i="18"/>
  <c r="C148" i="18"/>
  <c r="K89" i="18"/>
  <c r="G90" i="18"/>
  <c r="H90" i="18" s="1"/>
  <c r="I90" i="18" s="1"/>
  <c r="J90" i="18" s="1"/>
  <c r="Y95" i="18"/>
  <c r="K96" i="18"/>
  <c r="L96" i="18" s="1"/>
  <c r="M96" i="18" s="1"/>
  <c r="N96" i="18" s="1"/>
  <c r="K101" i="18"/>
  <c r="G102" i="18"/>
  <c r="H102" i="18" s="1"/>
  <c r="I102" i="18" s="1"/>
  <c r="J102" i="18" s="1"/>
  <c r="O89" i="18"/>
  <c r="AD95" i="18"/>
  <c r="O101" i="18"/>
  <c r="AD45" i="18"/>
  <c r="Q89" i="18"/>
  <c r="C95" i="18"/>
  <c r="AG95" i="18"/>
  <c r="Q101" i="18"/>
  <c r="G89" i="18"/>
  <c r="S101" i="18"/>
  <c r="S89" i="18"/>
  <c r="S27" i="18"/>
  <c r="Y89" i="18"/>
  <c r="K90" i="18"/>
  <c r="L90" i="18" s="1"/>
  <c r="M90" i="18" s="1"/>
  <c r="N90" i="18" s="1"/>
  <c r="K95" i="18"/>
  <c r="G96" i="18"/>
  <c r="H96" i="18" s="1"/>
  <c r="I96" i="18" s="1"/>
  <c r="J96" i="18" s="1"/>
  <c r="Y101" i="18"/>
  <c r="K102" i="18"/>
  <c r="L102" i="18" s="1"/>
  <c r="M102" i="18" s="1"/>
  <c r="N102" i="18" s="1"/>
  <c r="AD89" i="18"/>
  <c r="O95" i="18"/>
  <c r="AD101" i="18"/>
  <c r="C101" i="18"/>
  <c r="AG45" i="18"/>
  <c r="K46" i="18"/>
  <c r="L46" i="18" s="1"/>
  <c r="M46" i="18" s="1"/>
  <c r="N46" i="18" s="1"/>
  <c r="G46" i="18"/>
  <c r="H46" i="18" s="1"/>
  <c r="I46" i="18" s="1"/>
  <c r="J46" i="18" s="1"/>
  <c r="G45" i="18"/>
  <c r="O39" i="18"/>
  <c r="Q39" i="18"/>
  <c r="Y39" i="18"/>
  <c r="K40" i="18"/>
  <c r="L40" i="18" s="1"/>
  <c r="M40" i="18" s="1"/>
  <c r="N40" i="18" s="1"/>
  <c r="S39" i="18"/>
  <c r="G36" i="18"/>
  <c r="G37" i="18"/>
  <c r="H37" i="18" s="1"/>
  <c r="I37" i="18" s="1"/>
  <c r="J37" i="18" s="1"/>
  <c r="K36" i="18"/>
  <c r="O36" i="18"/>
  <c r="K37" i="18"/>
  <c r="L37" i="18" s="1"/>
  <c r="M37" i="18" s="1"/>
  <c r="N37" i="18" s="1"/>
  <c r="AG36" i="18"/>
  <c r="Q36" i="18"/>
  <c r="S36" i="18"/>
  <c r="Y36" i="18"/>
  <c r="Q33" i="18"/>
  <c r="S33" i="18"/>
  <c r="AD33" i="18"/>
  <c r="AG33" i="18"/>
  <c r="K34" i="18"/>
  <c r="L34" i="18" s="1"/>
  <c r="M34" i="18" s="1"/>
  <c r="N34" i="18" s="1"/>
  <c r="G34" i="18"/>
  <c r="H34" i="18" s="1"/>
  <c r="I34" i="18" s="1"/>
  <c r="J34" i="18" s="1"/>
  <c r="K33" i="18"/>
  <c r="G31" i="18"/>
  <c r="H31" i="18" s="1"/>
  <c r="I31" i="18" s="1"/>
  <c r="J31" i="18" s="1"/>
  <c r="S30" i="18"/>
  <c r="O33" i="18"/>
  <c r="AD39" i="18"/>
  <c r="S42" i="18"/>
  <c r="O45" i="18"/>
  <c r="Q42" i="18"/>
  <c r="Y30" i="18"/>
  <c r="K31" i="18"/>
  <c r="L31" i="18" s="1"/>
  <c r="M31" i="18" s="1"/>
  <c r="N31" i="18" s="1"/>
  <c r="AG39" i="18"/>
  <c r="Y42" i="18"/>
  <c r="K43" i="18"/>
  <c r="L43" i="18" s="1"/>
  <c r="M43" i="18" s="1"/>
  <c r="N43" i="18" s="1"/>
  <c r="Q45" i="18"/>
  <c r="G42" i="18"/>
  <c r="K30" i="18"/>
  <c r="AD42" i="18"/>
  <c r="S45" i="18"/>
  <c r="Q30" i="18"/>
  <c r="AD30" i="18"/>
  <c r="AG30" i="18"/>
  <c r="Y33" i="18"/>
  <c r="K39" i="18"/>
  <c r="G40" i="18"/>
  <c r="H40" i="18" s="1"/>
  <c r="I40" i="18" s="1"/>
  <c r="J40" i="18" s="1"/>
  <c r="AG42" i="18"/>
  <c r="Y45" i="18"/>
  <c r="G30" i="18"/>
  <c r="K42" i="18"/>
  <c r="G43" i="18"/>
  <c r="H43" i="18" s="1"/>
  <c r="I43" i="18" s="1"/>
  <c r="J43" i="18" s="1"/>
  <c r="Q27" i="18"/>
  <c r="AM39" i="16"/>
  <c r="G40" i="16" s="1"/>
  <c r="H40" i="16" s="1"/>
  <c r="I40" i="16" s="1"/>
  <c r="J40" i="16" s="1"/>
  <c r="AM36" i="16"/>
  <c r="G37" i="16" s="1"/>
  <c r="H37" i="16" s="1"/>
  <c r="I37" i="16" s="1"/>
  <c r="J37" i="16" s="1"/>
  <c r="AM33" i="16"/>
  <c r="Q33" i="16" s="1"/>
  <c r="AM30" i="16"/>
  <c r="O30" i="16" s="1"/>
  <c r="K41" i="16"/>
  <c r="L41" i="16" s="1"/>
  <c r="M41" i="16" s="1"/>
  <c r="N41" i="16" s="1"/>
  <c r="G41" i="16"/>
  <c r="H41" i="16" s="1"/>
  <c r="I41" i="16" s="1"/>
  <c r="J41" i="16" s="1"/>
  <c r="K38" i="16"/>
  <c r="L38" i="16" s="1"/>
  <c r="M38" i="16" s="1"/>
  <c r="N38" i="16" s="1"/>
  <c r="G38" i="16"/>
  <c r="H38" i="16" s="1"/>
  <c r="I38" i="16" s="1"/>
  <c r="J38" i="16" s="1"/>
  <c r="K35" i="16"/>
  <c r="L35" i="16" s="1"/>
  <c r="M35" i="16" s="1"/>
  <c r="N35" i="16" s="1"/>
  <c r="G35" i="16"/>
  <c r="H35" i="16" s="1"/>
  <c r="I35" i="16" s="1"/>
  <c r="J35" i="16" s="1"/>
  <c r="K32" i="16"/>
  <c r="L32" i="16" s="1"/>
  <c r="M32" i="16" s="1"/>
  <c r="N32" i="16" s="1"/>
  <c r="G32" i="16"/>
  <c r="H32" i="16" s="1"/>
  <c r="I32" i="16" s="1"/>
  <c r="J32" i="16" s="1"/>
  <c r="AM210" i="17"/>
  <c r="Q210" i="17" s="1"/>
  <c r="AM207" i="17"/>
  <c r="K208" i="17" s="1"/>
  <c r="L208" i="17" s="1"/>
  <c r="M208" i="17" s="1"/>
  <c r="N208" i="17" s="1"/>
  <c r="AM204" i="17"/>
  <c r="AG204" i="17" s="1"/>
  <c r="T237" i="17"/>
  <c r="S235" i="17"/>
  <c r="M233" i="17"/>
  <c r="J233" i="17"/>
  <c r="G233" i="17"/>
  <c r="K212" i="17"/>
  <c r="L212" i="17" s="1"/>
  <c r="M212" i="17" s="1"/>
  <c r="N212" i="17" s="1"/>
  <c r="G212" i="17"/>
  <c r="H212" i="17" s="1"/>
  <c r="I212" i="17" s="1"/>
  <c r="J212" i="17" s="1"/>
  <c r="K209" i="17"/>
  <c r="L209" i="17" s="1"/>
  <c r="M209" i="17" s="1"/>
  <c r="N209" i="17" s="1"/>
  <c r="G209" i="17"/>
  <c r="H209" i="17" s="1"/>
  <c r="I209" i="17" s="1"/>
  <c r="J209" i="17" s="1"/>
  <c r="K206" i="17"/>
  <c r="L206" i="17" s="1"/>
  <c r="M206" i="17" s="1"/>
  <c r="N206" i="17" s="1"/>
  <c r="G206" i="17"/>
  <c r="H206" i="17" s="1"/>
  <c r="I206" i="17" s="1"/>
  <c r="J206" i="17" s="1"/>
  <c r="R194" i="17"/>
  <c r="AC192" i="17"/>
  <c r="V192" i="17"/>
  <c r="AC191" i="17"/>
  <c r="V191" i="17"/>
  <c r="K191" i="17"/>
  <c r="O188" i="17"/>
  <c r="K188" i="17"/>
  <c r="C188" i="17"/>
  <c r="AC187" i="17"/>
  <c r="P187" i="17"/>
  <c r="K187" i="17"/>
  <c r="C187" i="17"/>
  <c r="O182" i="17"/>
  <c r="R181" i="17"/>
  <c r="K181" i="17"/>
  <c r="AM163" i="17"/>
  <c r="Q163" i="17" s="1"/>
  <c r="AM160" i="17"/>
  <c r="AG160" i="17" s="1"/>
  <c r="AM157" i="17"/>
  <c r="AD157" i="17" s="1"/>
  <c r="AM154" i="17"/>
  <c r="K155" i="17" s="1"/>
  <c r="L155" i="17" s="1"/>
  <c r="M155" i="17" s="1"/>
  <c r="N155" i="17" s="1"/>
  <c r="AM151" i="17"/>
  <c r="G152" i="17" s="1"/>
  <c r="H152" i="17" s="1"/>
  <c r="I152" i="17" s="1"/>
  <c r="J152" i="17" s="1"/>
  <c r="AM148" i="17"/>
  <c r="AG148" i="17" s="1"/>
  <c r="AM145" i="17"/>
  <c r="T178" i="17"/>
  <c r="S176" i="17"/>
  <c r="M174" i="17"/>
  <c r="J174" i="17"/>
  <c r="G174" i="17"/>
  <c r="K165" i="17"/>
  <c r="L165" i="17" s="1"/>
  <c r="M165" i="17" s="1"/>
  <c r="N165" i="17" s="1"/>
  <c r="G165" i="17"/>
  <c r="H165" i="17" s="1"/>
  <c r="I165" i="17" s="1"/>
  <c r="J165" i="17" s="1"/>
  <c r="K162" i="17"/>
  <c r="L162" i="17" s="1"/>
  <c r="M162" i="17" s="1"/>
  <c r="N162" i="17" s="1"/>
  <c r="G162" i="17"/>
  <c r="H162" i="17" s="1"/>
  <c r="I162" i="17" s="1"/>
  <c r="J162" i="17" s="1"/>
  <c r="K159" i="17"/>
  <c r="L159" i="17" s="1"/>
  <c r="M159" i="17" s="1"/>
  <c r="N159" i="17" s="1"/>
  <c r="G159" i="17"/>
  <c r="H159" i="17" s="1"/>
  <c r="I159" i="17" s="1"/>
  <c r="J159" i="17" s="1"/>
  <c r="K156" i="17"/>
  <c r="L156" i="17" s="1"/>
  <c r="M156" i="17" s="1"/>
  <c r="N156" i="17" s="1"/>
  <c r="G156" i="17"/>
  <c r="H156" i="17" s="1"/>
  <c r="I156" i="17" s="1"/>
  <c r="J156" i="17" s="1"/>
  <c r="K153" i="17"/>
  <c r="L153" i="17" s="1"/>
  <c r="M153" i="17" s="1"/>
  <c r="N153" i="17" s="1"/>
  <c r="G153" i="17"/>
  <c r="H153" i="17" s="1"/>
  <c r="I153" i="17" s="1"/>
  <c r="J153" i="17" s="1"/>
  <c r="K150" i="17"/>
  <c r="L150" i="17" s="1"/>
  <c r="M150" i="17" s="1"/>
  <c r="N150" i="17" s="1"/>
  <c r="G150" i="17"/>
  <c r="H150" i="17" s="1"/>
  <c r="I150" i="17" s="1"/>
  <c r="J150" i="17" s="1"/>
  <c r="K147" i="17"/>
  <c r="L147" i="17" s="1"/>
  <c r="M147" i="17" s="1"/>
  <c r="N147" i="17" s="1"/>
  <c r="G147" i="17"/>
  <c r="H147" i="17" s="1"/>
  <c r="I147" i="17" s="1"/>
  <c r="J147" i="17" s="1"/>
  <c r="R135" i="17"/>
  <c r="AC133" i="17"/>
  <c r="V133" i="17"/>
  <c r="AC132" i="17"/>
  <c r="V132" i="17"/>
  <c r="K132" i="17"/>
  <c r="O129" i="17"/>
  <c r="K129" i="17"/>
  <c r="C129" i="17"/>
  <c r="AC128" i="17"/>
  <c r="P128" i="17"/>
  <c r="K128" i="17"/>
  <c r="C128" i="17"/>
  <c r="O123" i="17"/>
  <c r="R122" i="17"/>
  <c r="K122" i="17"/>
  <c r="AM104" i="17"/>
  <c r="G104" i="17" s="1"/>
  <c r="AM101" i="17"/>
  <c r="AG101" i="17" s="1"/>
  <c r="AM98" i="17"/>
  <c r="G98" i="17" s="1"/>
  <c r="AM95" i="17"/>
  <c r="S95" i="17" s="1"/>
  <c r="AM92" i="17"/>
  <c r="G92" i="17" s="1"/>
  <c r="AM89" i="17"/>
  <c r="AG89" i="17" s="1"/>
  <c r="AM86" i="17"/>
  <c r="G87" i="17" s="1"/>
  <c r="H87" i="17" s="1"/>
  <c r="I87" i="17" s="1"/>
  <c r="J87" i="17" s="1"/>
  <c r="T119" i="17"/>
  <c r="S117" i="17"/>
  <c r="M115" i="17"/>
  <c r="J115" i="17"/>
  <c r="G115" i="17"/>
  <c r="T60" i="17"/>
  <c r="S58" i="17"/>
  <c r="M56" i="17"/>
  <c r="J56" i="17"/>
  <c r="G56" i="17"/>
  <c r="T60" i="15"/>
  <c r="S58" i="15"/>
  <c r="M56" i="15"/>
  <c r="J56" i="15"/>
  <c r="G56" i="15"/>
  <c r="K106" i="17"/>
  <c r="L106" i="17" s="1"/>
  <c r="M106" i="17" s="1"/>
  <c r="N106" i="17" s="1"/>
  <c r="G106" i="17"/>
  <c r="H106" i="17" s="1"/>
  <c r="I106" i="17" s="1"/>
  <c r="J106" i="17" s="1"/>
  <c r="K103" i="17"/>
  <c r="L103" i="17" s="1"/>
  <c r="M103" i="17" s="1"/>
  <c r="N103" i="17" s="1"/>
  <c r="G103" i="17"/>
  <c r="H103" i="17" s="1"/>
  <c r="I103" i="17" s="1"/>
  <c r="J103" i="17" s="1"/>
  <c r="K100" i="17"/>
  <c r="L100" i="17" s="1"/>
  <c r="M100" i="17" s="1"/>
  <c r="N100" i="17" s="1"/>
  <c r="G100" i="17"/>
  <c r="H100" i="17" s="1"/>
  <c r="I100" i="17" s="1"/>
  <c r="J100" i="17" s="1"/>
  <c r="K97" i="17"/>
  <c r="L97" i="17" s="1"/>
  <c r="M97" i="17" s="1"/>
  <c r="N97" i="17" s="1"/>
  <c r="G97" i="17"/>
  <c r="H97" i="17" s="1"/>
  <c r="I97" i="17" s="1"/>
  <c r="J97" i="17" s="1"/>
  <c r="K94" i="17"/>
  <c r="L94" i="17" s="1"/>
  <c r="M94" i="17" s="1"/>
  <c r="N94" i="17" s="1"/>
  <c r="G94" i="17"/>
  <c r="H94" i="17" s="1"/>
  <c r="I94" i="17" s="1"/>
  <c r="J94" i="17" s="1"/>
  <c r="K91" i="17"/>
  <c r="L91" i="17" s="1"/>
  <c r="M91" i="17" s="1"/>
  <c r="N91" i="17" s="1"/>
  <c r="G91" i="17"/>
  <c r="H91" i="17" s="1"/>
  <c r="I91" i="17" s="1"/>
  <c r="J91" i="17" s="1"/>
  <c r="K88" i="17"/>
  <c r="L88" i="17" s="1"/>
  <c r="M88" i="17" s="1"/>
  <c r="N88" i="17" s="1"/>
  <c r="G88" i="17"/>
  <c r="H88" i="17" s="1"/>
  <c r="I88" i="17" s="1"/>
  <c r="J88" i="17" s="1"/>
  <c r="R76" i="17"/>
  <c r="AC74" i="17"/>
  <c r="V74" i="17"/>
  <c r="AC73" i="17"/>
  <c r="V73" i="17"/>
  <c r="K73" i="17"/>
  <c r="O70" i="17"/>
  <c r="K70" i="17"/>
  <c r="C70" i="17"/>
  <c r="AC69" i="17"/>
  <c r="P69" i="17"/>
  <c r="K69" i="17"/>
  <c r="C69" i="17"/>
  <c r="O64" i="17"/>
  <c r="R63" i="17"/>
  <c r="K63" i="17"/>
  <c r="AM45" i="17"/>
  <c r="AG45" i="17" s="1"/>
  <c r="AM42" i="17"/>
  <c r="Y42" i="17" s="1"/>
  <c r="AM39" i="17"/>
  <c r="AG39" i="17" s="1"/>
  <c r="AM36" i="17"/>
  <c r="G37" i="17" s="1"/>
  <c r="H37" i="17" s="1"/>
  <c r="I37" i="17" s="1"/>
  <c r="J37" i="17" s="1"/>
  <c r="AM33" i="17"/>
  <c r="G34" i="17" s="1"/>
  <c r="H34" i="17" s="1"/>
  <c r="I34" i="17" s="1"/>
  <c r="J34" i="17" s="1"/>
  <c r="AM30" i="17"/>
  <c r="AD30" i="17" s="1"/>
  <c r="K47" i="17"/>
  <c r="L47" i="17" s="1"/>
  <c r="M47" i="17" s="1"/>
  <c r="N47" i="17" s="1"/>
  <c r="G47" i="17"/>
  <c r="H47" i="17" s="1"/>
  <c r="I47" i="17" s="1"/>
  <c r="J47" i="17" s="1"/>
  <c r="K44" i="17"/>
  <c r="L44" i="17" s="1"/>
  <c r="M44" i="17" s="1"/>
  <c r="N44" i="17" s="1"/>
  <c r="G44" i="17"/>
  <c r="H44" i="17" s="1"/>
  <c r="I44" i="17" s="1"/>
  <c r="J44" i="17" s="1"/>
  <c r="K41" i="17"/>
  <c r="L41" i="17" s="1"/>
  <c r="M41" i="17" s="1"/>
  <c r="N41" i="17" s="1"/>
  <c r="G41" i="17"/>
  <c r="H41" i="17" s="1"/>
  <c r="I41" i="17" s="1"/>
  <c r="J41" i="17" s="1"/>
  <c r="K38" i="17"/>
  <c r="L38" i="17" s="1"/>
  <c r="M38" i="17" s="1"/>
  <c r="N38" i="17" s="1"/>
  <c r="G38" i="17"/>
  <c r="H38" i="17" s="1"/>
  <c r="I38" i="17" s="1"/>
  <c r="J38" i="17" s="1"/>
  <c r="K35" i="17"/>
  <c r="L35" i="17" s="1"/>
  <c r="M35" i="17" s="1"/>
  <c r="N35" i="17" s="1"/>
  <c r="G35" i="17"/>
  <c r="H35" i="17" s="1"/>
  <c r="I35" i="17" s="1"/>
  <c r="J35" i="17" s="1"/>
  <c r="AM27" i="17"/>
  <c r="K32" i="17"/>
  <c r="L32" i="17" s="1"/>
  <c r="M32" i="17" s="1"/>
  <c r="N32" i="17" s="1"/>
  <c r="G32" i="17"/>
  <c r="H32" i="17" s="1"/>
  <c r="I32" i="17" s="1"/>
  <c r="J32" i="17" s="1"/>
  <c r="K29" i="17"/>
  <c r="L29" i="17" s="1"/>
  <c r="M29" i="17" s="1"/>
  <c r="N29" i="17" s="1"/>
  <c r="G29" i="17"/>
  <c r="H29" i="17" s="1"/>
  <c r="I29" i="17" s="1"/>
  <c r="J29" i="17" s="1"/>
  <c r="K47" i="15"/>
  <c r="L47" i="15" s="1"/>
  <c r="M47" i="15" s="1"/>
  <c r="N47" i="15" s="1"/>
  <c r="G47" i="15"/>
  <c r="H47" i="15" s="1"/>
  <c r="I47" i="15" s="1"/>
  <c r="J47" i="15" s="1"/>
  <c r="K44" i="15"/>
  <c r="L44" i="15" s="1"/>
  <c r="M44" i="15" s="1"/>
  <c r="N44" i="15" s="1"/>
  <c r="G44" i="15"/>
  <c r="H44" i="15" s="1"/>
  <c r="I44" i="15" s="1"/>
  <c r="J44" i="15" s="1"/>
  <c r="K41" i="15"/>
  <c r="L41" i="15" s="1"/>
  <c r="M41" i="15" s="1"/>
  <c r="N41" i="15" s="1"/>
  <c r="G41" i="15"/>
  <c r="H41" i="15" s="1"/>
  <c r="I41" i="15" s="1"/>
  <c r="J41" i="15" s="1"/>
  <c r="K38" i="15"/>
  <c r="L38" i="15" s="1"/>
  <c r="M38" i="15" s="1"/>
  <c r="N38" i="15" s="1"/>
  <c r="G38" i="15"/>
  <c r="H38" i="15" s="1"/>
  <c r="I38" i="15" s="1"/>
  <c r="J38" i="15" s="1"/>
  <c r="K35" i="15"/>
  <c r="L35" i="15" s="1"/>
  <c r="M35" i="15" s="1"/>
  <c r="N35" i="15" s="1"/>
  <c r="G35" i="15"/>
  <c r="H35" i="15" s="1"/>
  <c r="I35" i="15" s="1"/>
  <c r="J35" i="15" s="1"/>
  <c r="K32" i="15"/>
  <c r="L32" i="15" s="1"/>
  <c r="M32" i="15" s="1"/>
  <c r="N32" i="15" s="1"/>
  <c r="G32" i="15"/>
  <c r="H32" i="15" s="1"/>
  <c r="I32" i="15" s="1"/>
  <c r="J32" i="15" s="1"/>
  <c r="K29" i="15"/>
  <c r="L29" i="15" s="1"/>
  <c r="M29" i="15" s="1"/>
  <c r="N29" i="15" s="1"/>
  <c r="G29" i="15"/>
  <c r="H29" i="15" s="1"/>
  <c r="I29" i="15" s="1"/>
  <c r="J29" i="15" s="1"/>
  <c r="AM45" i="15"/>
  <c r="S45" i="15" s="1"/>
  <c r="AM42" i="15"/>
  <c r="K43" i="15" s="1"/>
  <c r="L43" i="15" s="1"/>
  <c r="M43" i="15" s="1"/>
  <c r="N43" i="15" s="1"/>
  <c r="AM39" i="15"/>
  <c r="Y39" i="15" s="1"/>
  <c r="AM36" i="15"/>
  <c r="G37" i="15" s="1"/>
  <c r="H37" i="15" s="1"/>
  <c r="I37" i="15" s="1"/>
  <c r="J37" i="15" s="1"/>
  <c r="AM33" i="15"/>
  <c r="S33" i="15" s="1"/>
  <c r="AM30" i="15"/>
  <c r="O30" i="15" s="1"/>
  <c r="AM27" i="15"/>
  <c r="O27" i="15" s="1"/>
  <c r="AN21" i="9"/>
  <c r="AG30" i="16" l="1"/>
  <c r="K145" i="17"/>
  <c r="G89" i="17"/>
  <c r="K211" i="17"/>
  <c r="L211" i="17" s="1"/>
  <c r="M211" i="17" s="1"/>
  <c r="N211" i="17" s="1"/>
  <c r="K158" i="17"/>
  <c r="L158" i="17" s="1"/>
  <c r="M158" i="17" s="1"/>
  <c r="N158" i="17" s="1"/>
  <c r="K36" i="15"/>
  <c r="AD95" i="17"/>
  <c r="AG36" i="15"/>
  <c r="Y95" i="17"/>
  <c r="G151" i="17"/>
  <c r="Q151" i="17"/>
  <c r="K152" i="17"/>
  <c r="L152" i="17" s="1"/>
  <c r="M152" i="17" s="1"/>
  <c r="N152" i="17" s="1"/>
  <c r="S151" i="17"/>
  <c r="G36" i="16"/>
  <c r="K36" i="16"/>
  <c r="AD36" i="16"/>
  <c r="K37" i="15"/>
  <c r="L37" i="15" s="1"/>
  <c r="M37" i="15" s="1"/>
  <c r="N37" i="15" s="1"/>
  <c r="Q45" i="15"/>
  <c r="G207" i="17"/>
  <c r="Y45" i="15"/>
  <c r="AD207" i="17"/>
  <c r="AD33" i="15"/>
  <c r="AG207" i="17"/>
  <c r="AG33" i="15"/>
  <c r="AD39" i="15"/>
  <c r="G204" i="17"/>
  <c r="G30" i="15"/>
  <c r="O33" i="15"/>
  <c r="O36" i="15"/>
  <c r="AD45" i="15"/>
  <c r="K30" i="15"/>
  <c r="Q33" i="15"/>
  <c r="Q36" i="15"/>
  <c r="AG45" i="15"/>
  <c r="Q30" i="15"/>
  <c r="Y33" i="15"/>
  <c r="AD36" i="15"/>
  <c r="O42" i="15"/>
  <c r="Q27" i="15"/>
  <c r="S30" i="15"/>
  <c r="G31" i="15"/>
  <c r="H31" i="15" s="1"/>
  <c r="I31" i="15" s="1"/>
  <c r="J31" i="15" s="1"/>
  <c r="K31" i="15"/>
  <c r="L31" i="15" s="1"/>
  <c r="M31" i="15" s="1"/>
  <c r="N31" i="15" s="1"/>
  <c r="O45" i="15"/>
  <c r="Y27" i="15"/>
  <c r="Y30" i="15"/>
  <c r="K28" i="15"/>
  <c r="L28" i="15" s="1"/>
  <c r="M28" i="15" s="1"/>
  <c r="N28" i="15" s="1"/>
  <c r="AD27" i="15"/>
  <c r="AD30" i="15"/>
  <c r="G33" i="15"/>
  <c r="G34" i="15"/>
  <c r="H34" i="15" s="1"/>
  <c r="I34" i="15" s="1"/>
  <c r="J34" i="15" s="1"/>
  <c r="S36" i="15"/>
  <c r="G39" i="15"/>
  <c r="G40" i="15"/>
  <c r="H40" i="15" s="1"/>
  <c r="I40" i="15" s="1"/>
  <c r="J40" i="15" s="1"/>
  <c r="S42" i="15"/>
  <c r="G45" i="15"/>
  <c r="G46" i="15"/>
  <c r="H46" i="15" s="1"/>
  <c r="I46" i="15" s="1"/>
  <c r="J46" i="15" s="1"/>
  <c r="AG39" i="15"/>
  <c r="Q42" i="15"/>
  <c r="G28" i="15"/>
  <c r="H28" i="15" s="1"/>
  <c r="I28" i="15" s="1"/>
  <c r="J28" i="15" s="1"/>
  <c r="AG27" i="15"/>
  <c r="AG30" i="15"/>
  <c r="K33" i="15"/>
  <c r="K34" i="15"/>
  <c r="L34" i="15" s="1"/>
  <c r="M34" i="15" s="1"/>
  <c r="N34" i="15" s="1"/>
  <c r="Y36" i="15"/>
  <c r="K39" i="15"/>
  <c r="K40" i="15"/>
  <c r="L40" i="15" s="1"/>
  <c r="M40" i="15" s="1"/>
  <c r="N40" i="15" s="1"/>
  <c r="Y42" i="15"/>
  <c r="K45" i="15"/>
  <c r="K46" i="15"/>
  <c r="L46" i="15" s="1"/>
  <c r="M46" i="15" s="1"/>
  <c r="N46" i="15" s="1"/>
  <c r="S27" i="15"/>
  <c r="O39" i="15"/>
  <c r="AD42" i="15"/>
  <c r="G27" i="15"/>
  <c r="K27" i="15"/>
  <c r="Q39" i="15"/>
  <c r="AG42" i="15"/>
  <c r="G36" i="15"/>
  <c r="S39" i="15"/>
  <c r="G42" i="15"/>
  <c r="G43" i="15"/>
  <c r="H43" i="15" s="1"/>
  <c r="I43" i="15" s="1"/>
  <c r="J43" i="15" s="1"/>
  <c r="K42" i="15"/>
  <c r="AG39" i="16"/>
  <c r="AD39" i="16"/>
  <c r="G33" i="16"/>
  <c r="O33" i="16"/>
  <c r="O36" i="16"/>
  <c r="G39" i="16"/>
  <c r="AG36" i="16"/>
  <c r="K39" i="16"/>
  <c r="K30" i="16"/>
  <c r="Q30" i="16"/>
  <c r="G31" i="16"/>
  <c r="H31" i="16" s="1"/>
  <c r="I31" i="16" s="1"/>
  <c r="J31" i="16" s="1"/>
  <c r="K31" i="16"/>
  <c r="L31" i="16" s="1"/>
  <c r="M31" i="16" s="1"/>
  <c r="N31" i="16" s="1"/>
  <c r="G30" i="16"/>
  <c r="Y30" i="16"/>
  <c r="S30" i="16"/>
  <c r="AD30" i="16"/>
  <c r="S33" i="16"/>
  <c r="Q36" i="16"/>
  <c r="O39" i="16"/>
  <c r="Y33" i="16"/>
  <c r="K34" i="16"/>
  <c r="L34" i="16" s="1"/>
  <c r="M34" i="16" s="1"/>
  <c r="N34" i="16" s="1"/>
  <c r="S36" i="16"/>
  <c r="Q39" i="16"/>
  <c r="AD33" i="16"/>
  <c r="Y36" i="16"/>
  <c r="K37" i="16"/>
  <c r="L37" i="16" s="1"/>
  <c r="M37" i="16" s="1"/>
  <c r="N37" i="16" s="1"/>
  <c r="S39" i="16"/>
  <c r="AG33" i="16"/>
  <c r="Y39" i="16"/>
  <c r="K40" i="16"/>
  <c r="L40" i="16" s="1"/>
  <c r="M40" i="16" s="1"/>
  <c r="N40" i="16" s="1"/>
  <c r="K33" i="16"/>
  <c r="G34" i="16"/>
  <c r="H34" i="16" s="1"/>
  <c r="I34" i="16" s="1"/>
  <c r="J34" i="16" s="1"/>
  <c r="G210" i="17"/>
  <c r="S210" i="17"/>
  <c r="Y210" i="17"/>
  <c r="AD210" i="17"/>
  <c r="K204" i="17"/>
  <c r="O204" i="17"/>
  <c r="AG95" i="17"/>
  <c r="G95" i="17"/>
  <c r="G96" i="17"/>
  <c r="H96" i="17" s="1"/>
  <c r="I96" i="17" s="1"/>
  <c r="J96" i="17" s="1"/>
  <c r="Q204" i="17"/>
  <c r="K207" i="17"/>
  <c r="G208" i="17"/>
  <c r="H208" i="17" s="1"/>
  <c r="I208" i="17" s="1"/>
  <c r="J208" i="17" s="1"/>
  <c r="AG210" i="17"/>
  <c r="S204" i="17"/>
  <c r="O207" i="17"/>
  <c r="O95" i="17"/>
  <c r="Y204" i="17"/>
  <c r="K205" i="17"/>
  <c r="L205" i="17" s="1"/>
  <c r="M205" i="17" s="1"/>
  <c r="N205" i="17" s="1"/>
  <c r="Q207" i="17"/>
  <c r="K210" i="17"/>
  <c r="G211" i="17"/>
  <c r="H211" i="17" s="1"/>
  <c r="I211" i="17" s="1"/>
  <c r="J211" i="17" s="1"/>
  <c r="G205" i="17"/>
  <c r="H205" i="17" s="1"/>
  <c r="I205" i="17" s="1"/>
  <c r="J205" i="17" s="1"/>
  <c r="K95" i="17"/>
  <c r="K96" i="17"/>
  <c r="L96" i="17" s="1"/>
  <c r="M96" i="17" s="1"/>
  <c r="N96" i="17" s="1"/>
  <c r="S92" i="17"/>
  <c r="Q95" i="17"/>
  <c r="AD204" i="17"/>
  <c r="S207" i="17"/>
  <c r="O210" i="17"/>
  <c r="AD92" i="17"/>
  <c r="Y207" i="17"/>
  <c r="G163" i="17"/>
  <c r="K164" i="17"/>
  <c r="L164" i="17" s="1"/>
  <c r="M164" i="17" s="1"/>
  <c r="N164" i="17" s="1"/>
  <c r="S163" i="17"/>
  <c r="AD163" i="17"/>
  <c r="AG163" i="17"/>
  <c r="G164" i="17"/>
  <c r="H164" i="17" s="1"/>
  <c r="I164" i="17" s="1"/>
  <c r="J164" i="17" s="1"/>
  <c r="K163" i="17"/>
  <c r="O163" i="17"/>
  <c r="K157" i="17"/>
  <c r="O157" i="17"/>
  <c r="G157" i="17"/>
  <c r="Y157" i="17"/>
  <c r="AG157" i="17"/>
  <c r="K154" i="17"/>
  <c r="O154" i="17"/>
  <c r="AG154" i="17"/>
  <c r="Y151" i="17"/>
  <c r="AD151" i="17"/>
  <c r="O151" i="17"/>
  <c r="O145" i="17"/>
  <c r="AD145" i="17"/>
  <c r="K146" i="17"/>
  <c r="L146" i="17" s="1"/>
  <c r="M146" i="17" s="1"/>
  <c r="N146" i="17" s="1"/>
  <c r="S145" i="17"/>
  <c r="K151" i="17"/>
  <c r="Q154" i="17"/>
  <c r="Y145" i="17"/>
  <c r="S154" i="17"/>
  <c r="G158" i="17"/>
  <c r="H158" i="17" s="1"/>
  <c r="I158" i="17" s="1"/>
  <c r="J158" i="17" s="1"/>
  <c r="Y163" i="17"/>
  <c r="AG145" i="17"/>
  <c r="AD154" i="17"/>
  <c r="G146" i="17"/>
  <c r="H146" i="17" s="1"/>
  <c r="I146" i="17" s="1"/>
  <c r="J146" i="17" s="1"/>
  <c r="G145" i="17"/>
  <c r="G154" i="17"/>
  <c r="G155" i="17"/>
  <c r="H155" i="17" s="1"/>
  <c r="I155" i="17" s="1"/>
  <c r="J155" i="17" s="1"/>
  <c r="C42" i="17"/>
  <c r="O98" i="17"/>
  <c r="Q145" i="17"/>
  <c r="K148" i="17"/>
  <c r="G149" i="17"/>
  <c r="H149" i="17" s="1"/>
  <c r="I149" i="17" s="1"/>
  <c r="J149" i="17" s="1"/>
  <c r="AG151" i="17"/>
  <c r="Y154" i="17"/>
  <c r="Q157" i="17"/>
  <c r="K160" i="17"/>
  <c r="G161" i="17"/>
  <c r="H161" i="17" s="1"/>
  <c r="I161" i="17" s="1"/>
  <c r="J161" i="17" s="1"/>
  <c r="G160" i="17"/>
  <c r="O148" i="17"/>
  <c r="S157" i="17"/>
  <c r="O160" i="17"/>
  <c r="Q148" i="17"/>
  <c r="Q160" i="17"/>
  <c r="S45" i="17"/>
  <c r="K46" i="17"/>
  <c r="L46" i="17" s="1"/>
  <c r="M46" i="17" s="1"/>
  <c r="N46" i="17" s="1"/>
  <c r="S148" i="17"/>
  <c r="S160" i="17"/>
  <c r="AD45" i="17"/>
  <c r="Y148" i="17"/>
  <c r="K149" i="17"/>
  <c r="L149" i="17" s="1"/>
  <c r="M149" i="17" s="1"/>
  <c r="N149" i="17" s="1"/>
  <c r="Y160" i="17"/>
  <c r="K161" i="17"/>
  <c r="L161" i="17" s="1"/>
  <c r="M161" i="17" s="1"/>
  <c r="N161" i="17" s="1"/>
  <c r="G148" i="17"/>
  <c r="AD148" i="17"/>
  <c r="AD160" i="17"/>
  <c r="Y104" i="17"/>
  <c r="K104" i="17"/>
  <c r="S104" i="17"/>
  <c r="AD104" i="17"/>
  <c r="G105" i="17"/>
  <c r="H105" i="17" s="1"/>
  <c r="I105" i="17" s="1"/>
  <c r="J105" i="17" s="1"/>
  <c r="K105" i="17"/>
  <c r="L105" i="17" s="1"/>
  <c r="M105" i="17" s="1"/>
  <c r="N105" i="17" s="1"/>
  <c r="Q104" i="17"/>
  <c r="G101" i="17"/>
  <c r="G99" i="17"/>
  <c r="H99" i="17" s="1"/>
  <c r="I99" i="17" s="1"/>
  <c r="J99" i="17" s="1"/>
  <c r="K93" i="17"/>
  <c r="L93" i="17" s="1"/>
  <c r="M93" i="17" s="1"/>
  <c r="N93" i="17" s="1"/>
  <c r="AD89" i="17"/>
  <c r="G86" i="17"/>
  <c r="O86" i="17"/>
  <c r="C45" i="17"/>
  <c r="Q86" i="17"/>
  <c r="K89" i="17"/>
  <c r="G90" i="17"/>
  <c r="H90" i="17" s="1"/>
  <c r="I90" i="17" s="1"/>
  <c r="J90" i="17" s="1"/>
  <c r="AG92" i="17"/>
  <c r="Q98" i="17"/>
  <c r="K101" i="17"/>
  <c r="G102" i="17"/>
  <c r="H102" i="17" s="1"/>
  <c r="I102" i="17" s="1"/>
  <c r="J102" i="17" s="1"/>
  <c r="AG104" i="17"/>
  <c r="S86" i="17"/>
  <c r="S98" i="17"/>
  <c r="O101" i="17"/>
  <c r="K92" i="17"/>
  <c r="Y98" i="17"/>
  <c r="Q101" i="17"/>
  <c r="G27" i="17"/>
  <c r="K87" i="17"/>
  <c r="L87" i="17" s="1"/>
  <c r="M87" i="17" s="1"/>
  <c r="N87" i="17" s="1"/>
  <c r="Q89" i="17"/>
  <c r="G93" i="17"/>
  <c r="H93" i="17" s="1"/>
  <c r="I93" i="17" s="1"/>
  <c r="J93" i="17" s="1"/>
  <c r="K99" i="17"/>
  <c r="L99" i="17" s="1"/>
  <c r="M99" i="17" s="1"/>
  <c r="N99" i="17" s="1"/>
  <c r="AD27" i="17"/>
  <c r="AD86" i="17"/>
  <c r="S89" i="17"/>
  <c r="O92" i="17"/>
  <c r="AD98" i="17"/>
  <c r="S101" i="17"/>
  <c r="O104" i="17"/>
  <c r="AG27" i="17"/>
  <c r="O89" i="17"/>
  <c r="Y86" i="17"/>
  <c r="C86" i="17"/>
  <c r="AG86" i="17"/>
  <c r="Y89" i="17"/>
  <c r="K90" i="17"/>
  <c r="L90" i="17" s="1"/>
  <c r="M90" i="17" s="1"/>
  <c r="N90" i="17" s="1"/>
  <c r="Q92" i="17"/>
  <c r="AG98" i="17"/>
  <c r="Y101" i="17"/>
  <c r="K102" i="17"/>
  <c r="L102" i="17" s="1"/>
  <c r="M102" i="17" s="1"/>
  <c r="N102" i="17" s="1"/>
  <c r="AD101" i="17"/>
  <c r="C39" i="17"/>
  <c r="K86" i="17"/>
  <c r="C89" i="17"/>
  <c r="Y92" i="17"/>
  <c r="K98" i="17"/>
  <c r="AG42" i="17"/>
  <c r="AD42" i="17"/>
  <c r="K43" i="17"/>
  <c r="L43" i="17" s="1"/>
  <c r="M43" i="17" s="1"/>
  <c r="N43" i="17" s="1"/>
  <c r="G42" i="17"/>
  <c r="O36" i="17"/>
  <c r="Q36" i="17"/>
  <c r="AD36" i="17"/>
  <c r="AG36" i="17"/>
  <c r="S36" i="17"/>
  <c r="K37" i="17"/>
  <c r="L37" i="17" s="1"/>
  <c r="M37" i="17" s="1"/>
  <c r="N37" i="17" s="1"/>
  <c r="K36" i="17"/>
  <c r="G36" i="17"/>
  <c r="G33" i="17"/>
  <c r="O33" i="17"/>
  <c r="K39" i="17"/>
  <c r="G40" i="17"/>
  <c r="H40" i="17" s="1"/>
  <c r="I40" i="17" s="1"/>
  <c r="J40" i="17" s="1"/>
  <c r="O39" i="17"/>
  <c r="K42" i="17"/>
  <c r="G43" i="17"/>
  <c r="H43" i="17" s="1"/>
  <c r="I43" i="17" s="1"/>
  <c r="J43" i="17" s="1"/>
  <c r="G45" i="17"/>
  <c r="Y33" i="17"/>
  <c r="K34" i="17"/>
  <c r="L34" i="17" s="1"/>
  <c r="M34" i="17" s="1"/>
  <c r="N34" i="17" s="1"/>
  <c r="Q39" i="17"/>
  <c r="O42" i="17"/>
  <c r="K45" i="17"/>
  <c r="G46" i="17"/>
  <c r="H46" i="17" s="1"/>
  <c r="I46" i="17" s="1"/>
  <c r="J46" i="17" s="1"/>
  <c r="AD33" i="17"/>
  <c r="Y36" i="17"/>
  <c r="S39" i="17"/>
  <c r="Q42" i="17"/>
  <c r="O45" i="17"/>
  <c r="G39" i="17"/>
  <c r="Q33" i="17"/>
  <c r="S33" i="17"/>
  <c r="AG33" i="17"/>
  <c r="Y39" i="17"/>
  <c r="K40" i="17"/>
  <c r="L40" i="17" s="1"/>
  <c r="M40" i="17" s="1"/>
  <c r="N40" i="17" s="1"/>
  <c r="S42" i="17"/>
  <c r="Q45" i="17"/>
  <c r="AD39" i="17"/>
  <c r="K33" i="17"/>
  <c r="Y45" i="17"/>
  <c r="AG30" i="17"/>
  <c r="K31" i="17"/>
  <c r="L31" i="17" s="1"/>
  <c r="M31" i="17" s="1"/>
  <c r="N31" i="17" s="1"/>
  <c r="O27" i="17"/>
  <c r="K30" i="17"/>
  <c r="G31" i="17"/>
  <c r="H31" i="17" s="1"/>
  <c r="I31" i="17" s="1"/>
  <c r="J31" i="17" s="1"/>
  <c r="Q27" i="17"/>
  <c r="O30" i="17"/>
  <c r="S27" i="17"/>
  <c r="Q30" i="17"/>
  <c r="K27" i="17"/>
  <c r="G28" i="17"/>
  <c r="H28" i="17" s="1"/>
  <c r="I28" i="17" s="1"/>
  <c r="J28" i="17" s="1"/>
  <c r="G30" i="17"/>
  <c r="Y27" i="17"/>
  <c r="K28" i="17"/>
  <c r="L28" i="17" s="1"/>
  <c r="M28" i="17" s="1"/>
  <c r="N28" i="17" s="1"/>
  <c r="S30" i="17"/>
  <c r="Y30" i="17"/>
  <c r="AC20" i="15" l="1"/>
  <c r="AC21" i="15"/>
  <c r="V20" i="15"/>
  <c r="V21" i="15"/>
  <c r="AK14" i="8" l="1"/>
  <c r="AK29" i="8"/>
  <c r="AK28" i="8"/>
  <c r="AK27" i="8"/>
  <c r="AK26" i="8"/>
  <c r="AK25" i="8"/>
  <c r="AK24" i="8"/>
  <c r="AK23" i="8"/>
  <c r="AK22" i="8"/>
  <c r="AK21" i="8"/>
  <c r="AK20" i="8"/>
  <c r="AK19" i="8"/>
  <c r="AK18" i="8"/>
  <c r="AK17" i="8"/>
  <c r="AK16" i="8"/>
  <c r="AK15" i="8"/>
  <c r="AK13" i="8"/>
  <c r="AK12" i="8"/>
  <c r="AK11" i="8"/>
  <c r="AK10" i="8"/>
  <c r="AK36" i="7"/>
  <c r="AK37" i="7"/>
  <c r="AK38" i="7"/>
  <c r="AK39" i="7"/>
  <c r="AK40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17" i="7"/>
  <c r="AK11" i="7"/>
  <c r="AL17" i="7" s="1"/>
  <c r="AK12" i="7"/>
  <c r="AK13" i="7"/>
  <c r="AK14" i="7"/>
  <c r="AK15" i="7"/>
  <c r="AK16" i="7"/>
  <c r="AK10" i="7"/>
  <c r="A4" i="19"/>
  <c r="R17" i="18"/>
  <c r="AC15" i="18"/>
  <c r="V15" i="18"/>
  <c r="AC14" i="18"/>
  <c r="V14" i="18"/>
  <c r="K14" i="18"/>
  <c r="R18" i="16"/>
  <c r="AC15" i="16"/>
  <c r="AC16" i="16"/>
  <c r="V15" i="16"/>
  <c r="V16" i="16"/>
  <c r="K15" i="16"/>
  <c r="R17" i="17"/>
  <c r="AC15" i="17"/>
  <c r="V15" i="17"/>
  <c r="AC14" i="17"/>
  <c r="V14" i="17"/>
  <c r="K14" i="17"/>
  <c r="R17" i="15"/>
  <c r="AC14" i="15"/>
  <c r="AC15" i="15"/>
  <c r="V15" i="15"/>
  <c r="V14" i="15"/>
  <c r="K14" i="15"/>
  <c r="O11" i="18"/>
  <c r="K11" i="18"/>
  <c r="C11" i="18"/>
  <c r="AC10" i="18"/>
  <c r="P10" i="18"/>
  <c r="K10" i="18"/>
  <c r="C10" i="18"/>
  <c r="O11" i="17"/>
  <c r="K11" i="17"/>
  <c r="C11" i="17"/>
  <c r="AC10" i="17"/>
  <c r="P10" i="17"/>
  <c r="K10" i="17"/>
  <c r="C10" i="17"/>
  <c r="O11" i="16"/>
  <c r="K11" i="16"/>
  <c r="C11" i="16"/>
  <c r="AC10" i="16"/>
  <c r="P10" i="16"/>
  <c r="K10" i="16"/>
  <c r="C10" i="16"/>
  <c r="AC10" i="15"/>
  <c r="O11" i="15"/>
  <c r="P10" i="15"/>
  <c r="K11" i="15"/>
  <c r="K10" i="15"/>
  <c r="C11" i="15"/>
  <c r="C10" i="15"/>
  <c r="O5" i="18"/>
  <c r="O5" i="17"/>
  <c r="O5" i="16"/>
  <c r="O5" i="15"/>
  <c r="R4" i="18"/>
  <c r="R4" i="17"/>
  <c r="R4" i="16"/>
  <c r="R4" i="15"/>
  <c r="K4" i="18"/>
  <c r="K4" i="17"/>
  <c r="K4" i="16"/>
  <c r="K4" i="15"/>
  <c r="E5" i="20"/>
  <c r="D5" i="20"/>
  <c r="C5" i="20"/>
  <c r="B5" i="20"/>
  <c r="A5" i="20"/>
  <c r="AL14" i="8" l="1"/>
  <c r="AL11" i="8"/>
  <c r="AL16" i="7"/>
  <c r="AL21" i="8"/>
  <c r="AL20" i="8"/>
  <c r="AL19" i="8"/>
  <c r="AL17" i="8"/>
  <c r="AL13" i="8"/>
  <c r="AL10" i="8"/>
  <c r="AL12" i="8"/>
  <c r="AL16" i="8"/>
  <c r="AL22" i="8"/>
  <c r="AL23" i="8"/>
  <c r="AL15" i="8"/>
  <c r="AL18" i="8"/>
  <c r="AL25" i="8"/>
  <c r="AL24" i="8"/>
  <c r="AL33" i="7"/>
  <c r="AL15" i="7"/>
  <c r="AL30" i="7"/>
  <c r="AL22" i="7"/>
  <c r="AL14" i="7"/>
  <c r="AL18" i="7"/>
  <c r="AL23" i="7"/>
  <c r="AL29" i="7"/>
  <c r="AL21" i="7"/>
  <c r="AL13" i="7"/>
  <c r="AL31" i="7"/>
  <c r="AL28" i="7"/>
  <c r="AL20" i="7"/>
  <c r="AL12" i="7"/>
  <c r="AL26" i="7"/>
  <c r="AL25" i="7"/>
  <c r="AL27" i="7"/>
  <c r="AL19" i="7"/>
  <c r="AL11" i="7"/>
  <c r="AL10" i="7"/>
  <c r="AL32" i="7"/>
  <c r="AL24" i="7"/>
  <c r="W21" i="8"/>
  <c r="W20" i="8"/>
  <c r="AL30" i="8" l="1"/>
  <c r="W18" i="8" s="1"/>
  <c r="AL34" i="7"/>
  <c r="W21" i="7" s="1"/>
  <c r="D78" i="12"/>
  <c r="D44" i="12"/>
  <c r="D40" i="12"/>
  <c r="D6" i="12"/>
  <c r="D82" i="11"/>
  <c r="D116" i="11"/>
  <c r="D78" i="11"/>
  <c r="D44" i="11"/>
  <c r="D40" i="11"/>
  <c r="D6" i="11"/>
  <c r="D37" i="10"/>
  <c r="D6" i="10"/>
  <c r="D40" i="9"/>
  <c r="D6" i="9"/>
  <c r="Y64" i="12"/>
  <c r="W64" i="12"/>
  <c r="S64" i="12"/>
  <c r="R64" i="12"/>
  <c r="Q64" i="12"/>
  <c r="N64" i="12"/>
  <c r="K64" i="12"/>
  <c r="H64" i="12"/>
  <c r="E64" i="12"/>
  <c r="Y63" i="12"/>
  <c r="W63" i="12"/>
  <c r="S63" i="12"/>
  <c r="R63" i="12"/>
  <c r="Q63" i="12"/>
  <c r="N63" i="12"/>
  <c r="K63" i="12"/>
  <c r="H63" i="12"/>
  <c r="E63" i="12"/>
  <c r="Y62" i="12"/>
  <c r="W62" i="12"/>
  <c r="S62" i="12"/>
  <c r="R62" i="12"/>
  <c r="Q62" i="12"/>
  <c r="N62" i="12"/>
  <c r="K62" i="12"/>
  <c r="H62" i="12"/>
  <c r="E62" i="12"/>
  <c r="Y61" i="12"/>
  <c r="W61" i="12"/>
  <c r="S61" i="12"/>
  <c r="R61" i="12"/>
  <c r="Q61" i="12"/>
  <c r="N61" i="12"/>
  <c r="K61" i="12"/>
  <c r="H61" i="12"/>
  <c r="E61" i="12"/>
  <c r="Y60" i="12"/>
  <c r="W60" i="12"/>
  <c r="S60" i="12"/>
  <c r="R60" i="12"/>
  <c r="Q60" i="12"/>
  <c r="N60" i="12"/>
  <c r="K60" i="12"/>
  <c r="H60" i="12"/>
  <c r="E60" i="12"/>
  <c r="Y59" i="12"/>
  <c r="W59" i="12"/>
  <c r="S59" i="12"/>
  <c r="R59" i="12"/>
  <c r="Q59" i="12"/>
  <c r="N59" i="12"/>
  <c r="K59" i="12"/>
  <c r="H59" i="12"/>
  <c r="E59" i="12"/>
  <c r="Y58" i="12"/>
  <c r="W58" i="12"/>
  <c r="S58" i="12"/>
  <c r="R58" i="12"/>
  <c r="Q58" i="12"/>
  <c r="N58" i="12"/>
  <c r="K58" i="12"/>
  <c r="H58" i="12"/>
  <c r="E58" i="12"/>
  <c r="Y57" i="12"/>
  <c r="W57" i="12"/>
  <c r="S57" i="12"/>
  <c r="R57" i="12"/>
  <c r="Q57" i="12"/>
  <c r="N57" i="12"/>
  <c r="K57" i="12"/>
  <c r="H57" i="12"/>
  <c r="E57" i="12"/>
  <c r="Y102" i="11"/>
  <c r="W102" i="11"/>
  <c r="S102" i="11"/>
  <c r="R102" i="11"/>
  <c r="Q102" i="11"/>
  <c r="N102" i="11"/>
  <c r="K102" i="11"/>
  <c r="H102" i="11"/>
  <c r="E102" i="11"/>
  <c r="Y101" i="11"/>
  <c r="W101" i="11"/>
  <c r="S101" i="11"/>
  <c r="R101" i="11"/>
  <c r="Q101" i="11"/>
  <c r="N101" i="11"/>
  <c r="K101" i="11"/>
  <c r="H101" i="11"/>
  <c r="E101" i="11"/>
  <c r="Y100" i="11"/>
  <c r="W100" i="11"/>
  <c r="S100" i="11"/>
  <c r="R100" i="11"/>
  <c r="Q100" i="11"/>
  <c r="N100" i="11"/>
  <c r="K100" i="11"/>
  <c r="H100" i="11"/>
  <c r="E100" i="11"/>
  <c r="Y99" i="11"/>
  <c r="W99" i="11"/>
  <c r="S99" i="11"/>
  <c r="R99" i="11"/>
  <c r="Q99" i="11"/>
  <c r="N99" i="11"/>
  <c r="K99" i="11"/>
  <c r="H99" i="11"/>
  <c r="E99" i="11"/>
  <c r="Y98" i="11"/>
  <c r="W98" i="11"/>
  <c r="S98" i="11"/>
  <c r="R98" i="11"/>
  <c r="Q98" i="11"/>
  <c r="N98" i="11"/>
  <c r="K98" i="11"/>
  <c r="H98" i="11"/>
  <c r="E98" i="11"/>
  <c r="Y97" i="11"/>
  <c r="W97" i="11"/>
  <c r="S97" i="11"/>
  <c r="R97" i="11"/>
  <c r="Q97" i="11"/>
  <c r="N97" i="11"/>
  <c r="K97" i="11"/>
  <c r="H97" i="11"/>
  <c r="E97" i="11"/>
  <c r="Y96" i="11"/>
  <c r="W96" i="11"/>
  <c r="S96" i="11"/>
  <c r="R96" i="11"/>
  <c r="Q96" i="11"/>
  <c r="N96" i="11"/>
  <c r="K96" i="11"/>
  <c r="H96" i="11"/>
  <c r="E96" i="11"/>
  <c r="Y95" i="11"/>
  <c r="W95" i="11"/>
  <c r="S95" i="11"/>
  <c r="R95" i="11"/>
  <c r="Q95" i="11"/>
  <c r="N95" i="11"/>
  <c r="K95" i="11"/>
  <c r="H95" i="11"/>
  <c r="E95" i="11"/>
  <c r="Y64" i="11"/>
  <c r="W64" i="11"/>
  <c r="S64" i="11"/>
  <c r="R64" i="11"/>
  <c r="Q64" i="11"/>
  <c r="N64" i="11"/>
  <c r="K64" i="11"/>
  <c r="H64" i="11"/>
  <c r="E64" i="11"/>
  <c r="Y63" i="11"/>
  <c r="W63" i="11"/>
  <c r="S63" i="11"/>
  <c r="R63" i="11"/>
  <c r="Q63" i="11"/>
  <c r="N63" i="11"/>
  <c r="K63" i="11"/>
  <c r="H63" i="11"/>
  <c r="E63" i="11"/>
  <c r="Y62" i="11"/>
  <c r="W62" i="11"/>
  <c r="S62" i="11"/>
  <c r="R62" i="11"/>
  <c r="Q62" i="11"/>
  <c r="N62" i="11"/>
  <c r="K62" i="11"/>
  <c r="H62" i="11"/>
  <c r="E62" i="11"/>
  <c r="Y61" i="11"/>
  <c r="W61" i="11"/>
  <c r="S61" i="11"/>
  <c r="R61" i="11"/>
  <c r="Q61" i="11"/>
  <c r="N61" i="11"/>
  <c r="K61" i="11"/>
  <c r="H61" i="11"/>
  <c r="E61" i="11"/>
  <c r="Y60" i="11"/>
  <c r="W60" i="11"/>
  <c r="S60" i="11"/>
  <c r="R60" i="11"/>
  <c r="Q60" i="11"/>
  <c r="N60" i="11"/>
  <c r="K60" i="11"/>
  <c r="H60" i="11"/>
  <c r="E60" i="11"/>
  <c r="Y59" i="11"/>
  <c r="W59" i="11"/>
  <c r="S59" i="11"/>
  <c r="R59" i="11"/>
  <c r="Q59" i="11"/>
  <c r="N59" i="11"/>
  <c r="K59" i="11"/>
  <c r="H59" i="11"/>
  <c r="E59" i="11"/>
  <c r="Y58" i="11"/>
  <c r="W58" i="11"/>
  <c r="S58" i="11"/>
  <c r="R58" i="11"/>
  <c r="Q58" i="11"/>
  <c r="N58" i="11"/>
  <c r="K58" i="11"/>
  <c r="H58" i="11"/>
  <c r="E58" i="11"/>
  <c r="Y57" i="11"/>
  <c r="W57" i="11"/>
  <c r="S57" i="11"/>
  <c r="R57" i="11"/>
  <c r="Q57" i="11"/>
  <c r="N57" i="11"/>
  <c r="K57" i="11"/>
  <c r="H57" i="11"/>
  <c r="E57" i="11"/>
  <c r="C4" i="19" l="1"/>
  <c r="D4" i="19" s="1"/>
  <c r="C14" i="19"/>
  <c r="B4" i="19"/>
  <c r="B14" i="19"/>
  <c r="F4" i="19"/>
  <c r="C58" i="12"/>
  <c r="C59" i="12"/>
  <c r="C60" i="12"/>
  <c r="C61" i="12"/>
  <c r="C62" i="12"/>
  <c r="C63" i="12"/>
  <c r="C64" i="12"/>
  <c r="C57" i="12"/>
  <c r="Y78" i="12"/>
  <c r="AO74" i="12"/>
  <c r="A74" i="12" s="1"/>
  <c r="J70" i="12"/>
  <c r="J68" i="12"/>
  <c r="AA64" i="12"/>
  <c r="AE64" i="12"/>
  <c r="AE63" i="12"/>
  <c r="AA63" i="12"/>
  <c r="AA62" i="12"/>
  <c r="AE62" i="12"/>
  <c r="AE61" i="12"/>
  <c r="AA61" i="12"/>
  <c r="AA60" i="12"/>
  <c r="AE60" i="12"/>
  <c r="AE59" i="12"/>
  <c r="AA59" i="12"/>
  <c r="AA58" i="12"/>
  <c r="AE58" i="12"/>
  <c r="AE57" i="12"/>
  <c r="AA57" i="12"/>
  <c r="AD45" i="12"/>
  <c r="M45" i="12"/>
  <c r="AD44" i="12"/>
  <c r="N44" i="12"/>
  <c r="A44" i="12"/>
  <c r="A41" i="12"/>
  <c r="C96" i="11"/>
  <c r="C97" i="11"/>
  <c r="C98" i="11"/>
  <c r="C99" i="11"/>
  <c r="C100" i="11"/>
  <c r="C101" i="11"/>
  <c r="C102" i="11"/>
  <c r="C95" i="11"/>
  <c r="Y116" i="11"/>
  <c r="AO112" i="11"/>
  <c r="A112" i="11" s="1"/>
  <c r="J108" i="11"/>
  <c r="J106" i="11"/>
  <c r="AE102" i="11"/>
  <c r="AA102" i="11"/>
  <c r="AE101" i="11"/>
  <c r="AA101" i="11"/>
  <c r="AE100" i="11"/>
  <c r="AA100" i="11"/>
  <c r="AE99" i="11"/>
  <c r="AA99" i="11"/>
  <c r="AE98" i="11"/>
  <c r="AA98" i="11"/>
  <c r="AE97" i="11"/>
  <c r="AA97" i="11"/>
  <c r="AE96" i="11"/>
  <c r="AA96" i="11"/>
  <c r="AE95" i="11"/>
  <c r="AA95" i="11"/>
  <c r="AN93" i="11"/>
  <c r="AD83" i="11"/>
  <c r="M83" i="11"/>
  <c r="AD82" i="11"/>
  <c r="N82" i="11"/>
  <c r="A82" i="11"/>
  <c r="A79" i="11"/>
  <c r="C58" i="11"/>
  <c r="C59" i="11"/>
  <c r="C60" i="11"/>
  <c r="C61" i="11"/>
  <c r="C62" i="11"/>
  <c r="C63" i="11"/>
  <c r="C64" i="11"/>
  <c r="C57" i="11"/>
  <c r="Y78" i="11"/>
  <c r="AO74" i="11"/>
  <c r="A74" i="11" s="1"/>
  <c r="J70" i="11"/>
  <c r="J68" i="11"/>
  <c r="AA64" i="11"/>
  <c r="AE64" i="11"/>
  <c r="AE63" i="11"/>
  <c r="AA63" i="11"/>
  <c r="AA62" i="11"/>
  <c r="AE62" i="11"/>
  <c r="AE61" i="11"/>
  <c r="AA61" i="11"/>
  <c r="AA60" i="11"/>
  <c r="AE60" i="11"/>
  <c r="AE59" i="11"/>
  <c r="AA59" i="11"/>
  <c r="AA58" i="11"/>
  <c r="AE58" i="11"/>
  <c r="AE57" i="11"/>
  <c r="AA57" i="11"/>
  <c r="AD45" i="11"/>
  <c r="M45" i="11"/>
  <c r="AD44" i="11"/>
  <c r="N44" i="11"/>
  <c r="A44" i="11"/>
  <c r="A41" i="11"/>
  <c r="D14" i="19" l="1"/>
  <c r="D19" i="19" s="1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L10" i="13"/>
  <c r="K10" i="13"/>
  <c r="J10" i="13"/>
  <c r="I10" i="13"/>
  <c r="H10" i="13"/>
  <c r="F10" i="13"/>
  <c r="E10" i="13"/>
  <c r="D10" i="13"/>
  <c r="C10" i="13"/>
  <c r="G10" i="13"/>
  <c r="L5" i="13"/>
  <c r="G12" i="9"/>
  <c r="K5" i="13"/>
  <c r="J5" i="13"/>
  <c r="I5" i="13"/>
  <c r="C9" i="9"/>
  <c r="H5" i="13"/>
  <c r="G5" i="13"/>
  <c r="F5" i="13"/>
  <c r="D5" i="13"/>
  <c r="E5" i="13"/>
  <c r="C5" i="13"/>
  <c r="T37" i="14" l="1"/>
  <c r="Q37" i="14"/>
  <c r="N37" i="14"/>
  <c r="M37" i="14"/>
  <c r="G37" i="14"/>
  <c r="E37" i="14"/>
  <c r="O37" i="14"/>
  <c r="H37" i="14"/>
  <c r="P37" i="14"/>
  <c r="F37" i="14"/>
  <c r="T36" i="14"/>
  <c r="Q36" i="14"/>
  <c r="P36" i="14"/>
  <c r="O36" i="14"/>
  <c r="N36" i="14"/>
  <c r="M36" i="14"/>
  <c r="H36" i="14"/>
  <c r="G36" i="14"/>
  <c r="F36" i="14"/>
  <c r="E36" i="14"/>
  <c r="T34" i="14"/>
  <c r="Q34" i="14"/>
  <c r="P34" i="14"/>
  <c r="O34" i="14"/>
  <c r="N34" i="14"/>
  <c r="M34" i="14"/>
  <c r="H34" i="14"/>
  <c r="G34" i="14"/>
  <c r="F34" i="14"/>
  <c r="E34" i="14"/>
  <c r="T33" i="14"/>
  <c r="Q33" i="14"/>
  <c r="P33" i="14"/>
  <c r="O33" i="14"/>
  <c r="N33" i="14"/>
  <c r="M33" i="14"/>
  <c r="H33" i="14"/>
  <c r="G33" i="14"/>
  <c r="F33" i="14"/>
  <c r="E33" i="14"/>
  <c r="T35" i="14"/>
  <c r="Q35" i="14"/>
  <c r="P35" i="14"/>
  <c r="O35" i="14"/>
  <c r="N35" i="14"/>
  <c r="M35" i="14"/>
  <c r="H35" i="14"/>
  <c r="G35" i="14"/>
  <c r="F35" i="14"/>
  <c r="E35" i="14"/>
  <c r="F14" i="19"/>
  <c r="T5" i="14"/>
  <c r="P5" i="14"/>
  <c r="N5" i="14"/>
  <c r="H5" i="14"/>
  <c r="Q5" i="14"/>
  <c r="O5" i="14"/>
  <c r="M5" i="14"/>
  <c r="G5" i="14"/>
  <c r="F5" i="14"/>
  <c r="E5" i="14"/>
  <c r="T6" i="14"/>
  <c r="P6" i="14"/>
  <c r="Q6" i="14"/>
  <c r="O6" i="14"/>
  <c r="M6" i="14"/>
  <c r="G6" i="14"/>
  <c r="N6" i="14"/>
  <c r="H6" i="14"/>
  <c r="F6" i="14"/>
  <c r="E6" i="14"/>
  <c r="T8" i="14"/>
  <c r="P8" i="14"/>
  <c r="N8" i="14"/>
  <c r="H8" i="14"/>
  <c r="Q8" i="14"/>
  <c r="O8" i="14"/>
  <c r="M8" i="14"/>
  <c r="G8" i="14"/>
  <c r="F8" i="14"/>
  <c r="E8" i="14"/>
  <c r="P7" i="14"/>
  <c r="T7" i="14"/>
  <c r="Q7" i="14"/>
  <c r="O7" i="14"/>
  <c r="M7" i="14"/>
  <c r="G7" i="14"/>
  <c r="N7" i="14"/>
  <c r="H7" i="14"/>
  <c r="F7" i="14"/>
  <c r="E7" i="14"/>
  <c r="G28" i="14"/>
  <c r="N28" i="14"/>
  <c r="Q28" i="14"/>
  <c r="M28" i="14"/>
  <c r="H28" i="14"/>
  <c r="P28" i="14"/>
  <c r="O28" i="14"/>
  <c r="T28" i="14"/>
  <c r="E28" i="14"/>
  <c r="F28" i="14"/>
  <c r="C28" i="14"/>
  <c r="O27" i="14"/>
  <c r="G27" i="14"/>
  <c r="P27" i="14"/>
  <c r="H27" i="14"/>
  <c r="M27" i="14"/>
  <c r="Q27" i="14"/>
  <c r="T27" i="14"/>
  <c r="N27" i="14"/>
  <c r="E27" i="14"/>
  <c r="F27" i="14"/>
  <c r="C27" i="14"/>
  <c r="H26" i="14"/>
  <c r="M26" i="14"/>
  <c r="N26" i="14"/>
  <c r="O26" i="14"/>
  <c r="P26" i="14"/>
  <c r="T26" i="14"/>
  <c r="G26" i="14"/>
  <c r="Q26" i="14"/>
  <c r="E26" i="14"/>
  <c r="F26" i="14"/>
  <c r="C26" i="14"/>
  <c r="T25" i="14"/>
  <c r="P25" i="14"/>
  <c r="N25" i="14"/>
  <c r="H25" i="14"/>
  <c r="Q25" i="14"/>
  <c r="O25" i="14"/>
  <c r="M25" i="14"/>
  <c r="G25" i="14"/>
  <c r="E25" i="14"/>
  <c r="C25" i="14"/>
  <c r="F25" i="14"/>
  <c r="Q24" i="14"/>
  <c r="H24" i="14"/>
  <c r="P24" i="14"/>
  <c r="O24" i="14"/>
  <c r="N24" i="14"/>
  <c r="G24" i="14"/>
  <c r="T24" i="14"/>
  <c r="M24" i="14"/>
  <c r="F24" i="14"/>
  <c r="C24" i="14"/>
  <c r="E24" i="14"/>
  <c r="M23" i="14"/>
  <c r="Q23" i="14"/>
  <c r="H23" i="14"/>
  <c r="T23" i="14"/>
  <c r="P23" i="14"/>
  <c r="G23" i="14"/>
  <c r="O23" i="14"/>
  <c r="N23" i="14"/>
  <c r="E23" i="14"/>
  <c r="F23" i="14"/>
  <c r="C23" i="14"/>
  <c r="H22" i="14"/>
  <c r="Q22" i="14"/>
  <c r="N22" i="14"/>
  <c r="G22" i="14"/>
  <c r="P22" i="14"/>
  <c r="M22" i="14"/>
  <c r="T22" i="14"/>
  <c r="O22" i="14"/>
  <c r="F22" i="14"/>
  <c r="C22" i="14"/>
  <c r="E22" i="14"/>
  <c r="Q21" i="14"/>
  <c r="N21" i="14"/>
  <c r="O21" i="14"/>
  <c r="P21" i="14"/>
  <c r="G21" i="14"/>
  <c r="T21" i="14"/>
  <c r="H21" i="14"/>
  <c r="M21" i="14"/>
  <c r="E21" i="14"/>
  <c r="C21" i="14"/>
  <c r="F21" i="14"/>
  <c r="Q20" i="14"/>
  <c r="H20" i="14"/>
  <c r="O20" i="14"/>
  <c r="T20" i="14"/>
  <c r="M20" i="14"/>
  <c r="P20" i="14"/>
  <c r="G20" i="14"/>
  <c r="N20" i="14"/>
  <c r="E20" i="14"/>
  <c r="F20" i="14"/>
  <c r="C20" i="14"/>
  <c r="Q19" i="14"/>
  <c r="M19" i="14"/>
  <c r="O19" i="14"/>
  <c r="T19" i="14"/>
  <c r="N19" i="14"/>
  <c r="G19" i="14"/>
  <c r="P19" i="14"/>
  <c r="H19" i="14"/>
  <c r="C19" i="14"/>
  <c r="E19" i="14"/>
  <c r="F19" i="14"/>
  <c r="M18" i="14"/>
  <c r="Q18" i="14"/>
  <c r="N18" i="14"/>
  <c r="O18" i="14"/>
  <c r="P18" i="14"/>
  <c r="T18" i="14"/>
  <c r="G18" i="14"/>
  <c r="H18" i="14"/>
  <c r="E18" i="14"/>
  <c r="F18" i="14"/>
  <c r="C18" i="14"/>
  <c r="N17" i="14"/>
  <c r="P17" i="14"/>
  <c r="H17" i="14"/>
  <c r="O17" i="14"/>
  <c r="M17" i="14"/>
  <c r="T17" i="14"/>
  <c r="Q17" i="14"/>
  <c r="G17" i="14"/>
  <c r="C17" i="14"/>
  <c r="E17" i="14"/>
  <c r="F17" i="14"/>
  <c r="N16" i="14"/>
  <c r="H16" i="14"/>
  <c r="G16" i="14"/>
  <c r="O16" i="14"/>
  <c r="M16" i="14"/>
  <c r="T16" i="14"/>
  <c r="Q16" i="14"/>
  <c r="P16" i="14"/>
  <c r="F16" i="14"/>
  <c r="C16" i="14"/>
  <c r="E16" i="14"/>
  <c r="P15" i="14"/>
  <c r="H15" i="14"/>
  <c r="G15" i="14"/>
  <c r="Q15" i="14"/>
  <c r="O15" i="14"/>
  <c r="M15" i="14"/>
  <c r="T15" i="14"/>
  <c r="N15" i="14"/>
  <c r="F15" i="14"/>
  <c r="C15" i="14"/>
  <c r="E15" i="14"/>
  <c r="O14" i="14"/>
  <c r="H14" i="14"/>
  <c r="Q14" i="14"/>
  <c r="N14" i="14"/>
  <c r="G14" i="14"/>
  <c r="M14" i="14"/>
  <c r="P14" i="14"/>
  <c r="T14" i="14"/>
  <c r="C14" i="14"/>
  <c r="E14" i="14"/>
  <c r="F14" i="14"/>
  <c r="Q13" i="14"/>
  <c r="M13" i="14"/>
  <c r="O13" i="14"/>
  <c r="T13" i="14"/>
  <c r="P13" i="14"/>
  <c r="N13" i="14"/>
  <c r="H13" i="14"/>
  <c r="G13" i="14"/>
  <c r="C13" i="14"/>
  <c r="F13" i="14"/>
  <c r="E13" i="14"/>
  <c r="P12" i="14"/>
  <c r="Q12" i="14"/>
  <c r="M12" i="14"/>
  <c r="G12" i="14"/>
  <c r="N12" i="14"/>
  <c r="H12" i="14"/>
  <c r="O12" i="14"/>
  <c r="T12" i="14"/>
  <c r="E12" i="14"/>
  <c r="C12" i="14"/>
  <c r="F12" i="14"/>
  <c r="H11" i="14"/>
  <c r="Q11" i="14"/>
  <c r="M11" i="14"/>
  <c r="T11" i="14"/>
  <c r="G11" i="14"/>
  <c r="N11" i="14"/>
  <c r="O11" i="14"/>
  <c r="P11" i="14"/>
  <c r="C11" i="14"/>
  <c r="E11" i="14"/>
  <c r="F11" i="14"/>
  <c r="G9" i="14"/>
  <c r="M9" i="14"/>
  <c r="N9" i="14"/>
  <c r="O9" i="14"/>
  <c r="F9" i="14"/>
  <c r="P9" i="14"/>
  <c r="T9" i="14"/>
  <c r="H9" i="14"/>
  <c r="Q9" i="14"/>
  <c r="E9" i="14"/>
  <c r="C9" i="14"/>
  <c r="H10" i="14"/>
  <c r="T10" i="14"/>
  <c r="Q10" i="14"/>
  <c r="P10" i="14"/>
  <c r="O10" i="14"/>
  <c r="N10" i="14"/>
  <c r="M10" i="14"/>
  <c r="G10" i="14"/>
  <c r="F10" i="14"/>
  <c r="E10" i="14"/>
  <c r="C10" i="14"/>
  <c r="AN26" i="12"/>
  <c r="AN25" i="12"/>
  <c r="AN24" i="12"/>
  <c r="AN23" i="12"/>
  <c r="AN22" i="12"/>
  <c r="AN21" i="12"/>
  <c r="AN20" i="12"/>
  <c r="AN19" i="12"/>
  <c r="I17" i="10"/>
  <c r="L33" i="14" l="1"/>
  <c r="J33" i="14"/>
  <c r="K33" i="14"/>
  <c r="I33" i="14"/>
  <c r="L34" i="14"/>
  <c r="K34" i="14"/>
  <c r="J34" i="14"/>
  <c r="I34" i="14"/>
  <c r="I37" i="14"/>
  <c r="K37" i="14"/>
  <c r="L37" i="14"/>
  <c r="J37" i="14"/>
  <c r="J36" i="14"/>
  <c r="I36" i="14"/>
  <c r="K36" i="14"/>
  <c r="L36" i="14"/>
  <c r="K35" i="14"/>
  <c r="J35" i="14"/>
  <c r="L35" i="14"/>
  <c r="I35" i="14"/>
  <c r="I6" i="14"/>
  <c r="L6" i="14"/>
  <c r="K6" i="14"/>
  <c r="J6" i="14"/>
  <c r="K7" i="14"/>
  <c r="L7" i="14"/>
  <c r="J7" i="14"/>
  <c r="I7" i="14"/>
  <c r="I8" i="14"/>
  <c r="K8" i="14"/>
  <c r="L8" i="14"/>
  <c r="J8" i="14"/>
  <c r="J5" i="14"/>
  <c r="K5" i="14"/>
  <c r="I5" i="14"/>
  <c r="L5" i="14"/>
  <c r="S9" i="14"/>
  <c r="R9" i="14"/>
  <c r="L9" i="14"/>
  <c r="K9" i="14"/>
  <c r="J9" i="14"/>
  <c r="I9" i="14"/>
  <c r="L13" i="14"/>
  <c r="K13" i="14"/>
  <c r="J13" i="14"/>
  <c r="I13" i="14"/>
  <c r="S13" i="14"/>
  <c r="R13" i="14"/>
  <c r="R23" i="14"/>
  <c r="L23" i="14"/>
  <c r="K23" i="14"/>
  <c r="J23" i="14"/>
  <c r="I23" i="14"/>
  <c r="S23" i="14"/>
  <c r="K26" i="14"/>
  <c r="J26" i="14"/>
  <c r="I26" i="14"/>
  <c r="S26" i="14"/>
  <c r="R26" i="14"/>
  <c r="L26" i="14"/>
  <c r="J21" i="14"/>
  <c r="I21" i="14"/>
  <c r="S21" i="14"/>
  <c r="R21" i="14"/>
  <c r="K21" i="14"/>
  <c r="L21" i="14"/>
  <c r="J11" i="14"/>
  <c r="I11" i="14"/>
  <c r="S11" i="14"/>
  <c r="R11" i="14"/>
  <c r="L11" i="14"/>
  <c r="K11" i="14"/>
  <c r="S19" i="14"/>
  <c r="J19" i="14"/>
  <c r="I19" i="14"/>
  <c r="R19" i="14"/>
  <c r="L19" i="14"/>
  <c r="K19" i="14"/>
  <c r="L22" i="14"/>
  <c r="K22" i="14"/>
  <c r="I22" i="14"/>
  <c r="S22" i="14"/>
  <c r="J22" i="14"/>
  <c r="R22" i="14"/>
  <c r="L14" i="14"/>
  <c r="K14" i="14"/>
  <c r="J14" i="14"/>
  <c r="S14" i="14"/>
  <c r="R14" i="14"/>
  <c r="I14" i="14"/>
  <c r="J27" i="14"/>
  <c r="I27" i="14"/>
  <c r="S27" i="14"/>
  <c r="R27" i="14"/>
  <c r="L27" i="14"/>
  <c r="K27" i="14"/>
  <c r="S16" i="14"/>
  <c r="R16" i="14"/>
  <c r="L16" i="14"/>
  <c r="K16" i="14"/>
  <c r="J16" i="14"/>
  <c r="I16" i="14"/>
  <c r="S24" i="14"/>
  <c r="R24" i="14"/>
  <c r="L24" i="14"/>
  <c r="K24" i="14"/>
  <c r="J24" i="14"/>
  <c r="I24" i="14"/>
  <c r="J17" i="14"/>
  <c r="I17" i="14"/>
  <c r="S17" i="14"/>
  <c r="R17" i="14"/>
  <c r="L17" i="14"/>
  <c r="K17" i="14"/>
  <c r="J18" i="14"/>
  <c r="I18" i="14"/>
  <c r="R18" i="14"/>
  <c r="S18" i="14"/>
  <c r="L18" i="14"/>
  <c r="K18" i="14"/>
  <c r="J10" i="14"/>
  <c r="I10" i="14"/>
  <c r="S10" i="14"/>
  <c r="L10" i="14"/>
  <c r="K10" i="14"/>
  <c r="R10" i="14"/>
  <c r="R15" i="14"/>
  <c r="L15" i="14"/>
  <c r="K15" i="14"/>
  <c r="J15" i="14"/>
  <c r="I15" i="14"/>
  <c r="S15" i="14"/>
  <c r="S25" i="14"/>
  <c r="R25" i="14"/>
  <c r="L25" i="14"/>
  <c r="K25" i="14"/>
  <c r="J25" i="14"/>
  <c r="I25" i="14"/>
  <c r="I12" i="14"/>
  <c r="S12" i="14"/>
  <c r="J12" i="14"/>
  <c r="L12" i="14"/>
  <c r="K12" i="14"/>
  <c r="R12" i="14"/>
  <c r="I20" i="14"/>
  <c r="S20" i="14"/>
  <c r="R20" i="14"/>
  <c r="L20" i="14"/>
  <c r="K20" i="14"/>
  <c r="J20" i="14"/>
  <c r="R28" i="14"/>
  <c r="J28" i="14"/>
  <c r="S28" i="14"/>
  <c r="L28" i="14"/>
  <c r="K28" i="14"/>
  <c r="I28" i="14"/>
  <c r="Q23" i="12"/>
  <c r="N23" i="12"/>
  <c r="W23" i="12"/>
  <c r="H23" i="12"/>
  <c r="K23" i="12"/>
  <c r="E23" i="12"/>
  <c r="R23" i="12"/>
  <c r="Y23" i="12"/>
  <c r="S23" i="12"/>
  <c r="W24" i="12"/>
  <c r="H24" i="12"/>
  <c r="S24" i="12"/>
  <c r="E24" i="12"/>
  <c r="Q24" i="12"/>
  <c r="R24" i="12"/>
  <c r="N24" i="12"/>
  <c r="K24" i="12"/>
  <c r="Y24" i="12"/>
  <c r="Q25" i="12"/>
  <c r="N25" i="12"/>
  <c r="W25" i="12"/>
  <c r="H25" i="12"/>
  <c r="Y25" i="12"/>
  <c r="S25" i="12"/>
  <c r="R25" i="12"/>
  <c r="K25" i="12"/>
  <c r="E25" i="12"/>
  <c r="W26" i="12"/>
  <c r="H26" i="12"/>
  <c r="S26" i="12"/>
  <c r="E26" i="12"/>
  <c r="Q26" i="12"/>
  <c r="Y26" i="12"/>
  <c r="R26" i="12"/>
  <c r="N26" i="12"/>
  <c r="K26" i="12"/>
  <c r="R19" i="12"/>
  <c r="Q19" i="12"/>
  <c r="Y19" i="12"/>
  <c r="K19" i="12"/>
  <c r="N19" i="12"/>
  <c r="H19" i="12"/>
  <c r="E19" i="12"/>
  <c r="AA19" i="12"/>
  <c r="W19" i="12"/>
  <c r="S19" i="12"/>
  <c r="Q21" i="12"/>
  <c r="N21" i="12"/>
  <c r="W21" i="12"/>
  <c r="H21" i="12"/>
  <c r="Y21" i="12"/>
  <c r="S21" i="12"/>
  <c r="R21" i="12"/>
  <c r="K21" i="12"/>
  <c r="E21" i="12"/>
  <c r="W20" i="12"/>
  <c r="H20" i="12"/>
  <c r="S20" i="12"/>
  <c r="E20" i="12"/>
  <c r="Q20" i="12"/>
  <c r="R20" i="12"/>
  <c r="N20" i="12"/>
  <c r="K20" i="12"/>
  <c r="Y20" i="12"/>
  <c r="W22" i="12"/>
  <c r="H22" i="12"/>
  <c r="S22" i="12"/>
  <c r="E22" i="12"/>
  <c r="Q22" i="12"/>
  <c r="Y22" i="12"/>
  <c r="R22" i="12"/>
  <c r="N22" i="12"/>
  <c r="K22" i="12"/>
  <c r="AA23" i="12"/>
  <c r="AE23" i="12"/>
  <c r="AE24" i="12"/>
  <c r="AA24" i="12"/>
  <c r="AE21" i="12"/>
  <c r="AA21" i="12"/>
  <c r="AE25" i="12"/>
  <c r="AA25" i="12"/>
  <c r="AE19" i="12"/>
  <c r="AE20" i="12"/>
  <c r="AA20" i="12"/>
  <c r="AE22" i="12"/>
  <c r="AA22" i="12"/>
  <c r="AE26" i="12"/>
  <c r="AA26" i="12"/>
  <c r="AF24" i="10"/>
  <c r="AF23" i="10"/>
  <c r="AF22" i="10"/>
  <c r="AF21" i="10"/>
  <c r="AN24" i="10"/>
  <c r="AN23" i="10"/>
  <c r="AN22" i="10"/>
  <c r="AN21" i="10"/>
  <c r="AN24" i="9"/>
  <c r="V24" i="9" l="1"/>
  <c r="W24" i="9" s="1"/>
  <c r="AB24" i="9"/>
  <c r="AC24" i="9" s="1"/>
  <c r="Z24" i="9"/>
  <c r="AA24" i="9" s="1"/>
  <c r="X24" i="9"/>
  <c r="Y24" i="9" s="1"/>
  <c r="T24" i="9"/>
  <c r="U24" i="9" s="1"/>
  <c r="H24" i="9"/>
  <c r="I24" i="9" s="1"/>
  <c r="J24" i="9" s="1"/>
  <c r="K24" i="9" s="1"/>
  <c r="P24" i="9"/>
  <c r="Q24" i="9" s="1"/>
  <c r="R24" i="9" s="1"/>
  <c r="S24" i="9" s="1"/>
  <c r="D24" i="9"/>
  <c r="AD24" i="9"/>
  <c r="AE24" i="9" s="1"/>
  <c r="L24" i="9"/>
  <c r="M24" i="9" s="1"/>
  <c r="N24" i="9" s="1"/>
  <c r="O24" i="9" s="1"/>
  <c r="X23" i="10"/>
  <c r="Y23" i="10" s="1"/>
  <c r="D23" i="10"/>
  <c r="E23" i="10" s="1"/>
  <c r="F23" i="10" s="1"/>
  <c r="G23" i="10" s="1"/>
  <c r="L23" i="10"/>
  <c r="M23" i="10" s="1"/>
  <c r="N23" i="10" s="1"/>
  <c r="O23" i="10" s="1"/>
  <c r="Z23" i="10"/>
  <c r="AA23" i="10" s="1"/>
  <c r="V23" i="10"/>
  <c r="W23" i="10" s="1"/>
  <c r="H23" i="10"/>
  <c r="I23" i="10" s="1"/>
  <c r="J23" i="10" s="1"/>
  <c r="K23" i="10" s="1"/>
  <c r="T23" i="10"/>
  <c r="U23" i="10" s="1"/>
  <c r="AD23" i="10"/>
  <c r="AE23" i="10" s="1"/>
  <c r="P23" i="10"/>
  <c r="Q23" i="10" s="1"/>
  <c r="R23" i="10" s="1"/>
  <c r="S23" i="10" s="1"/>
  <c r="AB23" i="10"/>
  <c r="AC23" i="10" s="1"/>
  <c r="P21" i="10"/>
  <c r="Q21" i="10" s="1"/>
  <c r="R21" i="10" s="1"/>
  <c r="S21" i="10" s="1"/>
  <c r="AD21" i="10"/>
  <c r="AE21" i="10" s="1"/>
  <c r="L21" i="10"/>
  <c r="V21" i="10"/>
  <c r="AB21" i="10"/>
  <c r="H21" i="10"/>
  <c r="T21" i="10"/>
  <c r="U21" i="10" s="1"/>
  <c r="X21" i="10"/>
  <c r="D21" i="10"/>
  <c r="M10" i="13" s="1"/>
  <c r="T22" i="10"/>
  <c r="U22" i="10" s="1"/>
  <c r="AD22" i="10"/>
  <c r="AE22" i="10" s="1"/>
  <c r="P22" i="10"/>
  <c r="Q22" i="10" s="1"/>
  <c r="R22" i="10" s="1"/>
  <c r="S22" i="10" s="1"/>
  <c r="X22" i="10"/>
  <c r="Y22" i="10" s="1"/>
  <c r="AB22" i="10"/>
  <c r="AC22" i="10" s="1"/>
  <c r="L22" i="10"/>
  <c r="M22" i="10" s="1"/>
  <c r="N22" i="10" s="1"/>
  <c r="O22" i="10" s="1"/>
  <c r="Z22" i="10"/>
  <c r="AA22" i="10" s="1"/>
  <c r="H22" i="10"/>
  <c r="I22" i="10" s="1"/>
  <c r="J22" i="10" s="1"/>
  <c r="K22" i="10" s="1"/>
  <c r="D22" i="10"/>
  <c r="E22" i="10" s="1"/>
  <c r="F22" i="10" s="1"/>
  <c r="G22" i="10" s="1"/>
  <c r="V22" i="10"/>
  <c r="AB24" i="10"/>
  <c r="AC24" i="10" s="1"/>
  <c r="L24" i="10"/>
  <c r="M24" i="10" s="1"/>
  <c r="N24" i="10" s="1"/>
  <c r="O24" i="10" s="1"/>
  <c r="Z24" i="10"/>
  <c r="AA24" i="10" s="1"/>
  <c r="H24" i="10"/>
  <c r="I24" i="10" s="1"/>
  <c r="J24" i="10" s="1"/>
  <c r="K24" i="10" s="1"/>
  <c r="X24" i="10"/>
  <c r="Y24" i="10" s="1"/>
  <c r="D24" i="10"/>
  <c r="E24" i="10" s="1"/>
  <c r="F24" i="10" s="1"/>
  <c r="G24" i="10" s="1"/>
  <c r="P24" i="10"/>
  <c r="Q24" i="10" s="1"/>
  <c r="R24" i="10" s="1"/>
  <c r="S24" i="10" s="1"/>
  <c r="V24" i="10"/>
  <c r="W24" i="10" s="1"/>
  <c r="T24" i="10"/>
  <c r="U24" i="10" s="1"/>
  <c r="AD24" i="10"/>
  <c r="AE24" i="10" s="1"/>
  <c r="I21" i="10"/>
  <c r="J21" i="10" s="1"/>
  <c r="K21" i="10" s="1"/>
  <c r="M21" i="10"/>
  <c r="N21" i="10" s="1"/>
  <c r="O21" i="10" s="1"/>
  <c r="AG10" i="13"/>
  <c r="Z21" i="10"/>
  <c r="AA21" i="10" s="1"/>
  <c r="C20" i="12"/>
  <c r="C21" i="12"/>
  <c r="C22" i="12"/>
  <c r="C23" i="12"/>
  <c r="C24" i="12"/>
  <c r="C25" i="12"/>
  <c r="C26" i="12"/>
  <c r="C19" i="12"/>
  <c r="L12" i="12"/>
  <c r="A13" i="12"/>
  <c r="C12" i="12"/>
  <c r="AG9" i="12"/>
  <c r="Z10" i="12"/>
  <c r="AC32" i="14" s="1"/>
  <c r="AB9" i="12"/>
  <c r="V9" i="12"/>
  <c r="P10" i="12"/>
  <c r="N9" i="12"/>
  <c r="I9" i="12"/>
  <c r="A10" i="12"/>
  <c r="AB32" i="14" s="1"/>
  <c r="C9" i="12"/>
  <c r="A13" i="11"/>
  <c r="C12" i="11"/>
  <c r="L12" i="11"/>
  <c r="A10" i="11"/>
  <c r="AB4" i="14" s="1"/>
  <c r="C9" i="11"/>
  <c r="AG9" i="11"/>
  <c r="Z10" i="11"/>
  <c r="AC4" i="14" s="1"/>
  <c r="AB9" i="11"/>
  <c r="V9" i="11"/>
  <c r="P10" i="11"/>
  <c r="N9" i="11"/>
  <c r="I9" i="11"/>
  <c r="A10" i="9"/>
  <c r="R8" i="14" l="1"/>
  <c r="R7" i="14"/>
  <c r="R6" i="14"/>
  <c r="R5" i="14"/>
  <c r="S33" i="14"/>
  <c r="S34" i="14"/>
  <c r="S35" i="14"/>
  <c r="S36" i="14"/>
  <c r="S37" i="14"/>
  <c r="R33" i="14"/>
  <c r="R34" i="14"/>
  <c r="R35" i="14"/>
  <c r="R37" i="14"/>
  <c r="R36" i="14"/>
  <c r="S7" i="14"/>
  <c r="S5" i="14"/>
  <c r="S8" i="14"/>
  <c r="S6" i="14"/>
  <c r="AF10" i="13"/>
  <c r="AH10" i="13"/>
  <c r="AO10" i="13"/>
  <c r="AB10" i="13"/>
  <c r="AL10" i="13"/>
  <c r="AI10" i="13"/>
  <c r="AP10" i="13"/>
  <c r="AK10" i="13"/>
  <c r="AC10" i="13"/>
  <c r="U10" i="13"/>
  <c r="T10" i="13"/>
  <c r="AQ10" i="13"/>
  <c r="AN10" i="13"/>
  <c r="AA10" i="13"/>
  <c r="W22" i="10"/>
  <c r="Y10" i="13"/>
  <c r="AR10" i="13"/>
  <c r="E24" i="9"/>
  <c r="F24" i="9" s="1"/>
  <c r="G24" i="9" s="1"/>
  <c r="AK5" i="13"/>
  <c r="V10" i="13"/>
  <c r="AM10" i="13"/>
  <c r="P10" i="13"/>
  <c r="AD10" i="13"/>
  <c r="AJ10" i="13"/>
  <c r="X10" i="13"/>
  <c r="AE10" i="13"/>
  <c r="N10" i="13"/>
  <c r="W10" i="13"/>
  <c r="O10" i="13"/>
  <c r="E21" i="10"/>
  <c r="F21" i="10" s="1"/>
  <c r="G21" i="10" s="1"/>
  <c r="S10" i="13"/>
  <c r="AC21" i="10"/>
  <c r="Z10" i="13"/>
  <c r="R10" i="13"/>
  <c r="Y21" i="10"/>
  <c r="Q10" i="13"/>
  <c r="W21" i="10"/>
  <c r="O12" i="10"/>
  <c r="E13" i="10"/>
  <c r="G12" i="10"/>
  <c r="C9" i="10"/>
  <c r="A12" i="10"/>
  <c r="T10" i="10"/>
  <c r="R9" i="10"/>
  <c r="L9" i="10"/>
  <c r="A10" i="10"/>
  <c r="O12" i="9"/>
  <c r="E13" i="9"/>
  <c r="A12" i="9"/>
  <c r="T10" i="9"/>
  <c r="R9" i="9"/>
  <c r="L9" i="9"/>
  <c r="AO36" i="12"/>
  <c r="A36" i="12" s="1"/>
  <c r="AO36" i="11"/>
  <c r="A36" i="11" s="1"/>
  <c r="AO33" i="10"/>
  <c r="A33" i="10" s="1"/>
  <c r="AO36" i="9"/>
  <c r="A36" i="9" s="1"/>
  <c r="Y40" i="12"/>
  <c r="Y40" i="11"/>
  <c r="Y37" i="10"/>
  <c r="Y40" i="9"/>
  <c r="C21" i="11"/>
  <c r="C22" i="11"/>
  <c r="C23" i="11"/>
  <c r="C24" i="11"/>
  <c r="C25" i="11"/>
  <c r="C26" i="11"/>
  <c r="C20" i="11"/>
  <c r="C19" i="11"/>
  <c r="AD7" i="12" l="1"/>
  <c r="M7" i="12"/>
  <c r="AD6" i="12"/>
  <c r="N6" i="12"/>
  <c r="A6" i="12"/>
  <c r="AD7" i="11"/>
  <c r="M7" i="11"/>
  <c r="AD6" i="11"/>
  <c r="N6" i="11"/>
  <c r="A6" i="11"/>
  <c r="AD7" i="10"/>
  <c r="M7" i="10"/>
  <c r="AD6" i="10"/>
  <c r="N6" i="10"/>
  <c r="A6" i="10"/>
  <c r="AD7" i="9"/>
  <c r="A6" i="9"/>
  <c r="N6" i="9"/>
  <c r="AD6" i="9"/>
  <c r="M7" i="9"/>
  <c r="K11" i="8"/>
  <c r="Y11" i="8" s="1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G11" i="8"/>
  <c r="G12" i="8"/>
  <c r="G13" i="8"/>
  <c r="G14" i="8"/>
  <c r="AH14" i="8" s="1"/>
  <c r="G15" i="8"/>
  <c r="AH15" i="8" s="1"/>
  <c r="G16" i="8"/>
  <c r="AH16" i="8" s="1"/>
  <c r="G17" i="8"/>
  <c r="AH17" i="8" s="1"/>
  <c r="G18" i="8"/>
  <c r="AH18" i="8" s="1"/>
  <c r="G19" i="8"/>
  <c r="AH19" i="8" s="1"/>
  <c r="G20" i="8"/>
  <c r="AH20" i="8" s="1"/>
  <c r="G21" i="8"/>
  <c r="AH21" i="8" s="1"/>
  <c r="G22" i="8"/>
  <c r="AH22" i="8" s="1"/>
  <c r="G23" i="8"/>
  <c r="AH23" i="8" s="1"/>
  <c r="G24" i="8"/>
  <c r="AH24" i="8" s="1"/>
  <c r="G25" i="8"/>
  <c r="AH25" i="8" s="1"/>
  <c r="C11" i="8"/>
  <c r="C12" i="8"/>
  <c r="C13" i="8"/>
  <c r="C14" i="8"/>
  <c r="C15" i="8"/>
  <c r="AG15" i="8" s="1"/>
  <c r="C16" i="8"/>
  <c r="AG16" i="8" s="1"/>
  <c r="C17" i="8"/>
  <c r="AG17" i="8" s="1"/>
  <c r="C18" i="8"/>
  <c r="C19" i="8"/>
  <c r="AG19" i="8" s="1"/>
  <c r="C20" i="8"/>
  <c r="AG20" i="8" s="1"/>
  <c r="C21" i="8"/>
  <c r="AG21" i="8" s="1"/>
  <c r="C22" i="8"/>
  <c r="AG22" i="8" s="1"/>
  <c r="C23" i="8"/>
  <c r="AG23" i="8" s="1"/>
  <c r="C24" i="8"/>
  <c r="AG24" i="8" s="1"/>
  <c r="C25" i="8"/>
  <c r="AG25" i="8" s="1"/>
  <c r="K10" i="8"/>
  <c r="Y10" i="8" s="1"/>
  <c r="G10" i="8"/>
  <c r="C10" i="8"/>
  <c r="Y13" i="8" l="1"/>
  <c r="Y12" i="8"/>
  <c r="AG14" i="8"/>
  <c r="AG18" i="8"/>
  <c r="X10" i="8"/>
  <c r="AH10" i="8"/>
  <c r="X13" i="8"/>
  <c r="AH13" i="8"/>
  <c r="AG13" i="8"/>
  <c r="W13" i="8"/>
  <c r="AH12" i="8"/>
  <c r="X12" i="8"/>
  <c r="AG10" i="8"/>
  <c r="W10" i="8"/>
  <c r="W12" i="8"/>
  <c r="AG12" i="8"/>
  <c r="AH11" i="8"/>
  <c r="X11" i="8"/>
  <c r="AG11" i="8"/>
  <c r="W11" i="8"/>
  <c r="AN19" i="11"/>
  <c r="AN20" i="11"/>
  <c r="AN21" i="11"/>
  <c r="AN22" i="11"/>
  <c r="AN23" i="11"/>
  <c r="AN24" i="11"/>
  <c r="AN25" i="11"/>
  <c r="AN26" i="11"/>
  <c r="AF22" i="9"/>
  <c r="AF23" i="9"/>
  <c r="AF24" i="9"/>
  <c r="AF25" i="9"/>
  <c r="AF26" i="9"/>
  <c r="AF27" i="9"/>
  <c r="AF21" i="9"/>
  <c r="AN22" i="9"/>
  <c r="AN23" i="9"/>
  <c r="AN25" i="9"/>
  <c r="AN26" i="9"/>
  <c r="AN27" i="9"/>
  <c r="I17" i="9"/>
  <c r="K11" i="7"/>
  <c r="Y11" i="7" s="1"/>
  <c r="K12" i="7"/>
  <c r="Y12" i="7" s="1"/>
  <c r="K13" i="7"/>
  <c r="Y13" i="7" s="1"/>
  <c r="K14" i="7"/>
  <c r="Y14" i="7" s="1"/>
  <c r="K15" i="7"/>
  <c r="Y15" i="7" s="1"/>
  <c r="K16" i="7"/>
  <c r="Y16" i="7" s="1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10" i="7"/>
  <c r="G11" i="7"/>
  <c r="G12" i="7"/>
  <c r="G13" i="7"/>
  <c r="G14" i="7"/>
  <c r="G15" i="7"/>
  <c r="G16" i="7"/>
  <c r="G17" i="7"/>
  <c r="AH17" i="7" s="1"/>
  <c r="G18" i="7"/>
  <c r="AH18" i="7" s="1"/>
  <c r="G19" i="7"/>
  <c r="AH19" i="7" s="1"/>
  <c r="G20" i="7"/>
  <c r="AH20" i="7" s="1"/>
  <c r="G21" i="7"/>
  <c r="AH21" i="7" s="1"/>
  <c r="G22" i="7"/>
  <c r="AH22" i="7" s="1"/>
  <c r="G23" i="7"/>
  <c r="AH23" i="7" s="1"/>
  <c r="G24" i="7"/>
  <c r="AH24" i="7" s="1"/>
  <c r="G25" i="7"/>
  <c r="AH25" i="7" s="1"/>
  <c r="G26" i="7"/>
  <c r="AH26" i="7" s="1"/>
  <c r="G27" i="7"/>
  <c r="AH27" i="7" s="1"/>
  <c r="G28" i="7"/>
  <c r="AH28" i="7" s="1"/>
  <c r="G29" i="7"/>
  <c r="AH29" i="7" s="1"/>
  <c r="G30" i="7"/>
  <c r="AH30" i="7" s="1"/>
  <c r="G31" i="7"/>
  <c r="AH31" i="7" s="1"/>
  <c r="G32" i="7"/>
  <c r="AH32" i="7" s="1"/>
  <c r="G33" i="7"/>
  <c r="AH33" i="7" s="1"/>
  <c r="G10" i="7"/>
  <c r="C11" i="7"/>
  <c r="C12" i="7"/>
  <c r="C13" i="7"/>
  <c r="C14" i="7"/>
  <c r="C15" i="7"/>
  <c r="C16" i="7"/>
  <c r="C17" i="7"/>
  <c r="AG17" i="7" s="1"/>
  <c r="C18" i="7"/>
  <c r="AG18" i="7" s="1"/>
  <c r="C19" i="7"/>
  <c r="AG19" i="7" s="1"/>
  <c r="C20" i="7"/>
  <c r="AG20" i="7" s="1"/>
  <c r="C21" i="7"/>
  <c r="AG21" i="7" s="1"/>
  <c r="C22" i="7"/>
  <c r="AG22" i="7" s="1"/>
  <c r="C23" i="7"/>
  <c r="AG23" i="7" s="1"/>
  <c r="C24" i="7"/>
  <c r="AG24" i="7" s="1"/>
  <c r="C25" i="7"/>
  <c r="AG25" i="7" s="1"/>
  <c r="C26" i="7"/>
  <c r="AG26" i="7" s="1"/>
  <c r="C27" i="7"/>
  <c r="AG27" i="7" s="1"/>
  <c r="C28" i="7"/>
  <c r="AG28" i="7" s="1"/>
  <c r="C29" i="7"/>
  <c r="AG29" i="7" s="1"/>
  <c r="C30" i="7"/>
  <c r="AG30" i="7" s="1"/>
  <c r="C31" i="7"/>
  <c r="AG31" i="7" s="1"/>
  <c r="C32" i="7"/>
  <c r="AG32" i="7" s="1"/>
  <c r="C33" i="7"/>
  <c r="AG33" i="7" s="1"/>
  <c r="C10" i="7"/>
  <c r="AO6" i="4"/>
  <c r="J32" i="12"/>
  <c r="J30" i="12"/>
  <c r="J32" i="11"/>
  <c r="J30" i="11"/>
  <c r="J29" i="10"/>
  <c r="J27" i="10"/>
  <c r="J32" i="9"/>
  <c r="J30" i="9"/>
  <c r="Y10" i="7" l="1"/>
  <c r="AD27" i="9"/>
  <c r="AE27" i="9" s="1"/>
  <c r="V27" i="9"/>
  <c r="W27" i="9" s="1"/>
  <c r="H27" i="9"/>
  <c r="I27" i="9" s="1"/>
  <c r="J27" i="9" s="1"/>
  <c r="K27" i="9" s="1"/>
  <c r="AB27" i="9"/>
  <c r="AC27" i="9" s="1"/>
  <c r="T27" i="9"/>
  <c r="U27" i="9" s="1"/>
  <c r="P27" i="9"/>
  <c r="Q27" i="9" s="1"/>
  <c r="R27" i="9" s="1"/>
  <c r="S27" i="9" s="1"/>
  <c r="L27" i="9"/>
  <c r="M27" i="9" s="1"/>
  <c r="N27" i="9" s="1"/>
  <c r="O27" i="9" s="1"/>
  <c r="D27" i="9"/>
  <c r="E27" i="9" s="1"/>
  <c r="F27" i="9" s="1"/>
  <c r="G27" i="9" s="1"/>
  <c r="Z27" i="9"/>
  <c r="AA27" i="9" s="1"/>
  <c r="X27" i="9"/>
  <c r="Y27" i="9" s="1"/>
  <c r="W21" i="11"/>
  <c r="H21" i="11"/>
  <c r="S21" i="11"/>
  <c r="E21" i="11"/>
  <c r="N21" i="11"/>
  <c r="Y21" i="11"/>
  <c r="R21" i="11"/>
  <c r="Q21" i="11"/>
  <c r="K21" i="11"/>
  <c r="AD25" i="9"/>
  <c r="AE25" i="9" s="1"/>
  <c r="P25" i="9"/>
  <c r="Q25" i="9" s="1"/>
  <c r="R25" i="9" s="1"/>
  <c r="S25" i="9" s="1"/>
  <c r="AB25" i="9"/>
  <c r="AC25" i="9" s="1"/>
  <c r="L25" i="9"/>
  <c r="M25" i="9" s="1"/>
  <c r="N25" i="9" s="1"/>
  <c r="O25" i="9" s="1"/>
  <c r="Z25" i="9"/>
  <c r="AA25" i="9" s="1"/>
  <c r="H25" i="9"/>
  <c r="I25" i="9" s="1"/>
  <c r="J25" i="9" s="1"/>
  <c r="K25" i="9" s="1"/>
  <c r="V25" i="9"/>
  <c r="W25" i="9" s="1"/>
  <c r="T25" i="9"/>
  <c r="U25" i="9" s="1"/>
  <c r="X25" i="9"/>
  <c r="Y25" i="9" s="1"/>
  <c r="D25" i="9"/>
  <c r="E25" i="9" s="1"/>
  <c r="F25" i="9" s="1"/>
  <c r="G25" i="9" s="1"/>
  <c r="W25" i="11"/>
  <c r="H25" i="11"/>
  <c r="S25" i="11"/>
  <c r="E25" i="11"/>
  <c r="R25" i="11"/>
  <c r="K25" i="11"/>
  <c r="Q25" i="11"/>
  <c r="Y25" i="11"/>
  <c r="N25" i="11"/>
  <c r="Y19" i="11"/>
  <c r="K19" i="11"/>
  <c r="N19" i="11"/>
  <c r="W19" i="11"/>
  <c r="H19" i="11"/>
  <c r="S19" i="11"/>
  <c r="E19" i="11"/>
  <c r="Q19" i="11"/>
  <c r="R19" i="11"/>
  <c r="AA19" i="11"/>
  <c r="AD23" i="9"/>
  <c r="AE23" i="9" s="1"/>
  <c r="Z23" i="9"/>
  <c r="AA23" i="9" s="1"/>
  <c r="H23" i="9"/>
  <c r="I23" i="9" s="1"/>
  <c r="J23" i="9" s="1"/>
  <c r="K23" i="9" s="1"/>
  <c r="D23" i="9"/>
  <c r="E23" i="9" s="1"/>
  <c r="F23" i="9" s="1"/>
  <c r="G23" i="9" s="1"/>
  <c r="AB23" i="9"/>
  <c r="AC23" i="9" s="1"/>
  <c r="X23" i="9"/>
  <c r="Y23" i="9" s="1"/>
  <c r="V23" i="9"/>
  <c r="W23" i="9" s="1"/>
  <c r="T23" i="9"/>
  <c r="U23" i="9" s="1"/>
  <c r="P23" i="9"/>
  <c r="Q23" i="9" s="1"/>
  <c r="R23" i="9" s="1"/>
  <c r="S23" i="9" s="1"/>
  <c r="L23" i="9"/>
  <c r="M23" i="9" s="1"/>
  <c r="N23" i="9" s="1"/>
  <c r="O23" i="9" s="1"/>
  <c r="Q24" i="11"/>
  <c r="N24" i="11"/>
  <c r="S24" i="11"/>
  <c r="Y24" i="11"/>
  <c r="K24" i="11"/>
  <c r="W24" i="11"/>
  <c r="H24" i="11"/>
  <c r="E24" i="11"/>
  <c r="R24" i="11"/>
  <c r="Z26" i="9"/>
  <c r="AA26" i="9" s="1"/>
  <c r="H26" i="9"/>
  <c r="I26" i="9" s="1"/>
  <c r="J26" i="9" s="1"/>
  <c r="K26" i="9" s="1"/>
  <c r="X26" i="9"/>
  <c r="Y26" i="9" s="1"/>
  <c r="D26" i="9"/>
  <c r="E26" i="9" s="1"/>
  <c r="F26" i="9" s="1"/>
  <c r="G26" i="9" s="1"/>
  <c r="L26" i="9"/>
  <c r="M26" i="9" s="1"/>
  <c r="N26" i="9" s="1"/>
  <c r="O26" i="9" s="1"/>
  <c r="V26" i="9"/>
  <c r="W26" i="9" s="1"/>
  <c r="AB26" i="9"/>
  <c r="AC26" i="9" s="1"/>
  <c r="AD26" i="9"/>
  <c r="AE26" i="9" s="1"/>
  <c r="T26" i="9"/>
  <c r="U26" i="9" s="1"/>
  <c r="P26" i="9"/>
  <c r="Q26" i="9" s="1"/>
  <c r="R26" i="9" s="1"/>
  <c r="S26" i="9" s="1"/>
  <c r="V22" i="9"/>
  <c r="W22" i="9" s="1"/>
  <c r="X22" i="9"/>
  <c r="Y22" i="9" s="1"/>
  <c r="T22" i="9"/>
  <c r="U22" i="9" s="1"/>
  <c r="D22" i="9"/>
  <c r="E22" i="9" s="1"/>
  <c r="F22" i="9" s="1"/>
  <c r="G22" i="9" s="1"/>
  <c r="P22" i="9"/>
  <c r="Q22" i="9" s="1"/>
  <c r="R22" i="9" s="1"/>
  <c r="S22" i="9" s="1"/>
  <c r="H22" i="9"/>
  <c r="I22" i="9" s="1"/>
  <c r="J22" i="9" s="1"/>
  <c r="K22" i="9" s="1"/>
  <c r="AD22" i="9"/>
  <c r="AE22" i="9" s="1"/>
  <c r="Z22" i="9"/>
  <c r="AA22" i="9" s="1"/>
  <c r="L22" i="9"/>
  <c r="M22" i="9" s="1"/>
  <c r="N22" i="9" s="1"/>
  <c r="O22" i="9" s="1"/>
  <c r="AB22" i="9"/>
  <c r="AC22" i="9" s="1"/>
  <c r="W23" i="11"/>
  <c r="H23" i="11"/>
  <c r="N23" i="11"/>
  <c r="S23" i="11"/>
  <c r="E23" i="11"/>
  <c r="R23" i="11"/>
  <c r="Y23" i="11"/>
  <c r="Q23" i="11"/>
  <c r="K23" i="11"/>
  <c r="Q26" i="11"/>
  <c r="N26" i="11"/>
  <c r="S26" i="11"/>
  <c r="Y26" i="11"/>
  <c r="K26" i="11"/>
  <c r="R26" i="11"/>
  <c r="W26" i="11"/>
  <c r="H26" i="11"/>
  <c r="E26" i="11"/>
  <c r="Q20" i="11"/>
  <c r="N20" i="11"/>
  <c r="Y20" i="11"/>
  <c r="K20" i="11"/>
  <c r="R20" i="11"/>
  <c r="W20" i="11"/>
  <c r="H20" i="11"/>
  <c r="E20" i="11"/>
  <c r="S20" i="11"/>
  <c r="A38" i="9"/>
  <c r="A114" i="11"/>
  <c r="A76" i="11"/>
  <c r="A76" i="12"/>
  <c r="AB21" i="9"/>
  <c r="X21" i="9"/>
  <c r="D21" i="9"/>
  <c r="V21" i="9"/>
  <c r="AD21" i="9"/>
  <c r="T21" i="9"/>
  <c r="H21" i="9"/>
  <c r="N5" i="13" s="1"/>
  <c r="P21" i="9"/>
  <c r="Q21" i="9" s="1"/>
  <c r="R21" i="9" s="1"/>
  <c r="S21" i="9" s="1"/>
  <c r="L21" i="9"/>
  <c r="Q22" i="11"/>
  <c r="N22" i="11"/>
  <c r="S22" i="11"/>
  <c r="Y22" i="11"/>
  <c r="K22" i="11"/>
  <c r="W22" i="11"/>
  <c r="H22" i="11"/>
  <c r="E22" i="11"/>
  <c r="R22" i="11"/>
  <c r="AG16" i="7"/>
  <c r="W16" i="7"/>
  <c r="AG12" i="7"/>
  <c r="W12" i="7"/>
  <c r="AH16" i="7"/>
  <c r="X16" i="7"/>
  <c r="AH12" i="7"/>
  <c r="X12" i="7"/>
  <c r="AG15" i="7"/>
  <c r="W15" i="7"/>
  <c r="AG11" i="7"/>
  <c r="W11" i="7"/>
  <c r="X15" i="7"/>
  <c r="AH15" i="7"/>
  <c r="AH11" i="7"/>
  <c r="X11" i="7"/>
  <c r="W10" i="7"/>
  <c r="AG10" i="7"/>
  <c r="AH10" i="7"/>
  <c r="X10" i="7"/>
  <c r="W13" i="7"/>
  <c r="AG13" i="7"/>
  <c r="X13" i="7"/>
  <c r="AH13" i="7"/>
  <c r="AG14" i="7"/>
  <c r="W14" i="7"/>
  <c r="X14" i="7"/>
  <c r="AH14" i="7"/>
  <c r="AE19" i="11"/>
  <c r="Z21" i="9"/>
  <c r="AA21" i="9" s="1"/>
  <c r="AE26" i="11"/>
  <c r="AA26" i="11"/>
  <c r="AA22" i="11"/>
  <c r="AE22" i="11"/>
  <c r="AE25" i="11"/>
  <c r="AA25" i="11"/>
  <c r="AE21" i="11"/>
  <c r="AA21" i="11"/>
  <c r="AE24" i="11"/>
  <c r="AA24" i="11"/>
  <c r="AE20" i="11"/>
  <c r="AA20" i="11"/>
  <c r="AE23" i="11"/>
  <c r="AA23" i="11"/>
  <c r="BO5" i="13"/>
  <c r="AR5" i="13"/>
  <c r="AL5" i="13"/>
  <c r="A35" i="10"/>
  <c r="A38" i="11"/>
  <c r="A38" i="12"/>
  <c r="A3" i="12"/>
  <c r="A3" i="11"/>
  <c r="A3" i="10"/>
  <c r="A3" i="9"/>
  <c r="V5" i="13" l="1"/>
  <c r="BJ5" i="13"/>
  <c r="BH5" i="13"/>
  <c r="BB5" i="13"/>
  <c r="AB5" i="13"/>
  <c r="E21" i="9"/>
  <c r="F21" i="9" s="1"/>
  <c r="G21" i="9" s="1"/>
  <c r="AD5" i="13"/>
  <c r="AT5" i="13"/>
  <c r="BI5" i="13"/>
  <c r="R5" i="13"/>
  <c r="Y21" i="9"/>
  <c r="M5" i="13"/>
  <c r="AS5" i="13"/>
  <c r="U5" i="13"/>
  <c r="BA5" i="13"/>
  <c r="AC5" i="13"/>
  <c r="AA5" i="13"/>
  <c r="BC5" i="13"/>
  <c r="M21" i="9"/>
  <c r="N21" i="9" s="1"/>
  <c r="O21" i="9" s="1"/>
  <c r="O5" i="13"/>
  <c r="BG5" i="13"/>
  <c r="U21" i="9"/>
  <c r="P5" i="13"/>
  <c r="AY5" i="13"/>
  <c r="AH5" i="13"/>
  <c r="AX5" i="13"/>
  <c r="BN5" i="13"/>
  <c r="AO5" i="13"/>
  <c r="X5" i="13"/>
  <c r="BD5" i="13"/>
  <c r="AE21" i="9"/>
  <c r="T5" i="13"/>
  <c r="BP5" i="13"/>
  <c r="AG5" i="13"/>
  <c r="AM5" i="13"/>
  <c r="AW5" i="13"/>
  <c r="AE5" i="13"/>
  <c r="AI5" i="13"/>
  <c r="BM5" i="13"/>
  <c r="BK5" i="13"/>
  <c r="W21" i="9"/>
  <c r="Q5" i="13"/>
  <c r="W5" i="13"/>
  <c r="AC21" i="9"/>
  <c r="S5" i="13"/>
  <c r="Z5" i="13"/>
  <c r="AP5" i="13"/>
  <c r="BF5" i="13"/>
  <c r="Y5" i="13"/>
  <c r="BE5" i="13"/>
  <c r="AN5" i="13"/>
  <c r="AU5" i="13"/>
  <c r="AZ5" i="13"/>
  <c r="AV5" i="13"/>
  <c r="BL5" i="13"/>
  <c r="AJ5" i="13"/>
  <c r="AF5" i="13"/>
  <c r="AQ5" i="13"/>
  <c r="I21" i="9"/>
  <c r="J21" i="9" s="1"/>
  <c r="K21" i="9" s="1"/>
  <c r="AO31" i="5"/>
  <c r="C204" i="17" s="1"/>
  <c r="AO32" i="5"/>
  <c r="C207" i="17" s="1"/>
  <c r="AO33" i="5"/>
  <c r="C210" i="17" s="1"/>
  <c r="A100" i="11" l="1"/>
  <c r="A102" i="11"/>
  <c r="A101" i="11"/>
  <c r="N33" i="7"/>
  <c r="AF33" i="7" s="1"/>
  <c r="N32" i="7"/>
  <c r="AF32" i="7" s="1"/>
  <c r="N31" i="7"/>
  <c r="AF31" i="7" s="1"/>
  <c r="AO9" i="6" l="1"/>
  <c r="AO9" i="5"/>
  <c r="AO10" i="6"/>
  <c r="C34" i="14" s="1"/>
  <c r="AO11" i="6"/>
  <c r="C33" i="14" s="1"/>
  <c r="AO12" i="6"/>
  <c r="AO13" i="6"/>
  <c r="C35" i="14" s="1"/>
  <c r="AO14" i="6"/>
  <c r="C37" i="14" s="1"/>
  <c r="AO15" i="6"/>
  <c r="AO16" i="6"/>
  <c r="C36" i="14" s="1"/>
  <c r="AO17" i="6"/>
  <c r="C89" i="18" s="1"/>
  <c r="AO18" i="6"/>
  <c r="C86" i="18" s="1"/>
  <c r="AO19" i="6"/>
  <c r="C45" i="18" s="1"/>
  <c r="AO20" i="6"/>
  <c r="C42" i="18" s="1"/>
  <c r="AO21" i="6"/>
  <c r="AO22" i="6"/>
  <c r="C36" i="18" s="1"/>
  <c r="AO23" i="6"/>
  <c r="C33" i="18" s="1"/>
  <c r="AO24" i="6"/>
  <c r="AO25" i="6"/>
  <c r="AO11" i="5"/>
  <c r="AO12" i="5"/>
  <c r="AO13" i="5"/>
  <c r="AO14" i="5"/>
  <c r="AO15" i="5"/>
  <c r="AO16" i="5"/>
  <c r="AO17" i="5"/>
  <c r="AO18" i="5"/>
  <c r="AO19" i="5"/>
  <c r="C92" i="17" s="1"/>
  <c r="AO20" i="5"/>
  <c r="C95" i="17" s="1"/>
  <c r="AO21" i="5"/>
  <c r="C98" i="17" s="1"/>
  <c r="AO22" i="5"/>
  <c r="C101" i="17" s="1"/>
  <c r="AO23" i="5"/>
  <c r="C104" i="17" s="1"/>
  <c r="AO24" i="5"/>
  <c r="C145" i="17" s="1"/>
  <c r="AO25" i="5"/>
  <c r="C148" i="17" s="1"/>
  <c r="AO26" i="5"/>
  <c r="C151" i="17" s="1"/>
  <c r="AO27" i="5"/>
  <c r="C154" i="17" s="1"/>
  <c r="AO28" i="5"/>
  <c r="C157" i="17" s="1"/>
  <c r="AO29" i="5"/>
  <c r="C160" i="17" s="1"/>
  <c r="AO30" i="5"/>
  <c r="C163" i="17" s="1"/>
  <c r="AO10" i="5"/>
  <c r="C39" i="18" l="1"/>
  <c r="C27" i="18"/>
  <c r="C30" i="18"/>
  <c r="C8" i="14"/>
  <c r="C36" i="17"/>
  <c r="C7" i="14"/>
  <c r="C33" i="17"/>
  <c r="C5" i="14"/>
  <c r="C27" i="17"/>
  <c r="C6" i="14"/>
  <c r="C30" i="17"/>
  <c r="A97" i="11"/>
  <c r="N19" i="8"/>
  <c r="AF19" i="8" s="1"/>
  <c r="A58" i="12"/>
  <c r="A24" i="11"/>
  <c r="N12" i="8"/>
  <c r="A21" i="12"/>
  <c r="A95" i="11"/>
  <c r="A59" i="11"/>
  <c r="A23" i="11"/>
  <c r="N23" i="8"/>
  <c r="AF23" i="8" s="1"/>
  <c r="A62" i="12"/>
  <c r="N17" i="8"/>
  <c r="AF17" i="8" s="1"/>
  <c r="A26" i="12"/>
  <c r="N11" i="8"/>
  <c r="A20" i="12"/>
  <c r="A61" i="11"/>
  <c r="N13" i="8"/>
  <c r="A22" i="12"/>
  <c r="N24" i="8"/>
  <c r="AF24" i="8" s="1"/>
  <c r="A63" i="12"/>
  <c r="A19" i="11"/>
  <c r="A64" i="11"/>
  <c r="A58" i="11"/>
  <c r="A22" i="11"/>
  <c r="N22" i="8"/>
  <c r="AF22" i="8" s="1"/>
  <c r="A61" i="12"/>
  <c r="N16" i="8"/>
  <c r="AF16" i="8" s="1"/>
  <c r="A25" i="12"/>
  <c r="N10" i="8"/>
  <c r="A19" i="12"/>
  <c r="A25" i="11"/>
  <c r="A96" i="11"/>
  <c r="N18" i="8"/>
  <c r="A57" i="12"/>
  <c r="A99" i="11"/>
  <c r="A63" i="11"/>
  <c r="A57" i="11"/>
  <c r="A21" i="11"/>
  <c r="N21" i="8"/>
  <c r="AF21" i="8" s="1"/>
  <c r="A60" i="12"/>
  <c r="N15" i="8"/>
  <c r="A24" i="12"/>
  <c r="N25" i="8"/>
  <c r="AF25" i="8" s="1"/>
  <c r="A64" i="12"/>
  <c r="A60" i="11"/>
  <c r="A98" i="11"/>
  <c r="A62" i="11"/>
  <c r="A26" i="11"/>
  <c r="A20" i="11"/>
  <c r="N20" i="8"/>
  <c r="AF20" i="8" s="1"/>
  <c r="A59" i="12"/>
  <c r="N14" i="8"/>
  <c r="AF14" i="8" s="1"/>
  <c r="A23" i="12"/>
  <c r="N26" i="7"/>
  <c r="AF26" i="7" s="1"/>
  <c r="N16" i="7"/>
  <c r="AF16" i="7" s="1"/>
  <c r="N14" i="7"/>
  <c r="N12" i="7"/>
  <c r="N10" i="7"/>
  <c r="AF10" i="7" s="1"/>
  <c r="N29" i="7"/>
  <c r="AF29" i="7" s="1"/>
  <c r="N17" i="7"/>
  <c r="AF17" i="7" s="1"/>
  <c r="N15" i="7"/>
  <c r="N13" i="7"/>
  <c r="N11" i="7"/>
  <c r="N30" i="7"/>
  <c r="AF30" i="7" s="1"/>
  <c r="N28" i="7"/>
  <c r="AF28" i="7" s="1"/>
  <c r="N27" i="7"/>
  <c r="AF27" i="7" s="1"/>
  <c r="N25" i="7"/>
  <c r="AF25" i="7" s="1"/>
  <c r="N24" i="7"/>
  <c r="AF24" i="7" s="1"/>
  <c r="N23" i="7"/>
  <c r="AF23" i="7" s="1"/>
  <c r="N22" i="7"/>
  <c r="AF22" i="7" s="1"/>
  <c r="N21" i="7"/>
  <c r="AF21" i="7" s="1"/>
  <c r="N20" i="7"/>
  <c r="AF20" i="7" s="1"/>
  <c r="N19" i="7"/>
  <c r="AF19" i="7" s="1"/>
  <c r="N18" i="7"/>
  <c r="AF18" i="7" s="1"/>
  <c r="AF12" i="8" l="1"/>
  <c r="AF18" i="8"/>
  <c r="AF10" i="8"/>
  <c r="AF15" i="8"/>
  <c r="AF13" i="8"/>
  <c r="AF12" i="7"/>
  <c r="AF13" i="7"/>
  <c r="AF11" i="7"/>
  <c r="AF11" i="8"/>
  <c r="AF14" i="7"/>
  <c r="AF1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nishi-jhs052</author>
  </authors>
  <commentList>
    <comment ref="B7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大会名を
選択してください。
他のページにも
反映されます。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tobishima</author>
  </authors>
  <commentList>
    <comment ref="AN7" authorId="0" shapeId="0" xr:uid="{51FB03B6-178B-4442-9C79-73CC27D798A8}">
      <text>
        <r>
          <rPr>
            <b/>
            <sz val="12"/>
            <color indexed="10"/>
            <rFont val="ＭＳ Ｐゴシック"/>
            <family val="3"/>
            <charset val="128"/>
          </rPr>
          <t>ここに直接入力できません。
印刷を行うだけです。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富岡市教育委員会</author>
  </authors>
  <commentList>
    <comment ref="J8" authorId="0" shapeId="0" xr:uid="{00000000-0006-0000-0100-000001000000}">
      <text>
        <r>
          <rPr>
            <b/>
            <sz val="16"/>
            <color indexed="10"/>
            <rFont val="ＭＳ Ｐゴシック"/>
            <family val="3"/>
            <charset val="128"/>
          </rPr>
          <t>プログラム用略式学校名は、４文字以内、「中」は入れません</t>
        </r>
      </text>
    </comment>
    <comment ref="AS8" authorId="0" shapeId="0" xr:uid="{00000000-0006-0000-0100-000002000000}">
      <text>
        <r>
          <rPr>
            <b/>
            <sz val="16"/>
            <color indexed="10"/>
            <rFont val="ＭＳ Ｐゴシック"/>
            <family val="3"/>
            <charset val="128"/>
          </rPr>
          <t>プログラム用略式学校名は、４文字以内、「中」は入れません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富岡市教育委員会</author>
  </authors>
  <commentList>
    <comment ref="AO9" authorId="0" shapeId="0" xr:uid="{00000000-0006-0000-02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体重を入力すると、
「出場できる階級」が
表示されます。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富岡市教育委員会</author>
  </authors>
  <commentList>
    <comment ref="AO9" authorId="0" shapeId="0" xr:uid="{00000000-0006-0000-03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体重を入力すると、
「出場できる階級」が
表示されます。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富岡市教育委員会</author>
    <author>Administrator</author>
  </authors>
  <commentList>
    <comment ref="V9" authorId="0" shapeId="0" xr:uid="{00000000-0006-0000-05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左の表から選手の番号を入力すると、申込用紙にも反映されます。</t>
        </r>
      </text>
    </comment>
    <comment ref="Y9" authorId="1" shapeId="0" xr:uid="{291CF2F3-C276-4685-A1AB-68245E3F88D0}">
      <text>
        <r>
          <rPr>
            <b/>
            <sz val="9"/>
            <color indexed="10"/>
            <rFont val="MS P ゴシック"/>
            <family val="3"/>
            <charset val="128"/>
          </rPr>
          <t>体重順に誤りがあると、セルが赤くなります。</t>
        </r>
      </text>
    </comment>
    <comment ref="Z9" authorId="0" shapeId="0" xr:uid="{0F1DCB3E-DBC9-4837-BA3F-A9A02B7CE918}">
      <text>
        <r>
          <rPr>
            <b/>
            <sz val="9"/>
            <color indexed="17"/>
            <rFont val="ＭＳ Ｐゴシック"/>
            <family val="3"/>
            <charset val="128"/>
          </rPr>
          <t>関東大会用です。
個人戦に出場する選手は、リストから「○」を選択してください。</t>
        </r>
      </text>
    </comment>
    <comment ref="AD9" authorId="0" shapeId="0" xr:uid="{00000000-0006-0000-05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左の表から選手の番号を入力すると、申込用紙にも反映されます。</t>
        </r>
      </text>
    </comment>
    <comment ref="AE9" authorId="0" shapeId="0" xr:uid="{00000000-0006-0000-05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予選の順位を
リストから
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8" authorId="0" shapeId="0" xr:uid="{B4871C61-932F-4845-AFC9-84E69A4442DB}">
      <text>
        <r>
          <rPr>
            <b/>
            <sz val="9"/>
            <color indexed="17"/>
            <rFont val="ＭＳ Ｐゴシック"/>
            <family val="3"/>
            <charset val="128"/>
          </rPr>
          <t>関東大会用です。
予選の順位を
リストから
選択してください。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富岡市教育委員会</author>
    <author>Administrator</author>
  </authors>
  <commentList>
    <comment ref="V9" authorId="0" shapeId="0" xr:uid="{00000000-0006-0000-06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左の表から選手の番号を入力すると、申込用紙にも反映されます。</t>
        </r>
      </text>
    </comment>
    <comment ref="Y9" authorId="1" shapeId="0" xr:uid="{47C58935-4BBF-4828-A2D4-D8D1ED934AF8}">
      <text>
        <r>
          <rPr>
            <b/>
            <sz val="9"/>
            <color indexed="10"/>
            <rFont val="MS P ゴシック"/>
            <family val="3"/>
            <charset val="128"/>
          </rPr>
          <t>体重順に誤りがあると、セルが赤くなります。</t>
        </r>
      </text>
    </comment>
    <comment ref="Z9" authorId="0" shapeId="0" xr:uid="{00000000-0006-0000-0600-000002000000}">
      <text>
        <r>
          <rPr>
            <b/>
            <sz val="9"/>
            <color indexed="17"/>
            <rFont val="ＭＳ Ｐゴシック"/>
            <family val="3"/>
            <charset val="128"/>
          </rPr>
          <t>関東大会用です。
個人戦に出場する選手は、リストから「○」を選択してください。</t>
        </r>
      </text>
    </comment>
    <comment ref="AD9" authorId="0" shapeId="0" xr:uid="{00000000-0006-0000-06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左の表から選手の番号を入力すると、申込用紙にも反映されます。</t>
        </r>
      </text>
    </comment>
    <comment ref="AE9" authorId="0" shapeId="0" xr:uid="{00000000-0006-0000-06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予選の順位を
リストから
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5" authorId="0" shapeId="0" xr:uid="{188CF309-328A-4EEB-8236-D7F42A703CD3}">
      <text>
        <r>
          <rPr>
            <b/>
            <sz val="9"/>
            <color indexed="17"/>
            <rFont val="ＭＳ Ｐゴシック"/>
            <family val="3"/>
            <charset val="128"/>
          </rPr>
          <t>関東大会用です。
予選の順位を
リストから
選択してください。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tobishima</author>
  </authors>
  <commentList>
    <comment ref="AN7" authorId="0" shapeId="0" xr:uid="{441A9902-2AAC-4775-B9D5-AA4B5240FCDE}">
      <text>
        <r>
          <rPr>
            <b/>
            <sz val="12"/>
            <color indexed="10"/>
            <rFont val="ＭＳ Ｐゴシック"/>
            <family val="3"/>
            <charset val="128"/>
          </rPr>
          <t>ここに直接入力できません。
印刷を行うだけです。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tobishima</author>
  </authors>
  <commentList>
    <comment ref="AN7" authorId="0" shapeId="0" xr:uid="{B096846F-A602-4885-BB57-9C27A77DDCD7}">
      <text>
        <r>
          <rPr>
            <b/>
            <sz val="12"/>
            <color indexed="10"/>
            <rFont val="ＭＳ Ｐゴシック"/>
            <family val="3"/>
            <charset val="128"/>
          </rPr>
          <t>ここに直接入力できません。
印刷を行うだけです。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tobishima</author>
  </authors>
  <commentList>
    <comment ref="AN7" authorId="0" shapeId="0" xr:uid="{18382985-BDAE-4EBA-8480-7038A7507AC7}">
      <text>
        <r>
          <rPr>
            <b/>
            <sz val="12"/>
            <color indexed="10"/>
            <rFont val="ＭＳ Ｐゴシック"/>
            <family val="3"/>
            <charset val="128"/>
          </rPr>
          <t>ここに直接入力できません。
印刷を行うだけです。</t>
        </r>
      </text>
    </comment>
  </commentList>
</comments>
</file>

<file path=xl/sharedStrings.xml><?xml version="1.0" encoding="utf-8"?>
<sst xmlns="http://schemas.openxmlformats.org/spreadsheetml/2006/main" count="1448" uniqueCount="370">
  <si>
    <t>（ふりがな）</t>
    <phoneticPr fontId="2"/>
  </si>
  <si>
    <t>所　　　　在　　　　地</t>
    <rPh sb="0" eb="1">
      <t>トコロ</t>
    </rPh>
    <rPh sb="5" eb="6">
      <t>ザイ</t>
    </rPh>
    <rPh sb="10" eb="11">
      <t>チ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</si>
  <si>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</si>
  <si>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</si>
  <si>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プロ用略式学校名</t>
    <rPh sb="2" eb="3">
      <t>ヨウ</t>
    </rPh>
    <rPh sb="3" eb="5">
      <t>リャクシキ</t>
    </rPh>
    <rPh sb="5" eb="8">
      <t>ガッコウメイ</t>
    </rPh>
    <phoneticPr fontId="2"/>
  </si>
  <si>
    <t>〒</t>
    <phoneticPr fontId="2"/>
  </si>
  <si>
    <t>職　名</t>
    <rPh sb="0" eb="1">
      <t>ショク</t>
    </rPh>
    <rPh sb="2" eb="3">
      <t>メイ</t>
    </rPh>
    <phoneticPr fontId="2"/>
  </si>
  <si>
    <t>しもだ</t>
    <phoneticPr fontId="2"/>
  </si>
  <si>
    <t>かつみ</t>
    <phoneticPr fontId="2"/>
  </si>
  <si>
    <t>氏　　　名</t>
    <rPh sb="0" eb="1">
      <t>シ</t>
    </rPh>
    <rPh sb="4" eb="5">
      <t>メイ</t>
    </rPh>
    <phoneticPr fontId="2"/>
  </si>
  <si>
    <t>下田</t>
    <rPh sb="0" eb="2">
      <t>シモダ</t>
    </rPh>
    <phoneticPr fontId="2"/>
  </si>
  <si>
    <t>氏　　名</t>
    <rPh sb="0" eb="1">
      <t>シ</t>
    </rPh>
    <rPh sb="3" eb="4">
      <t>メイ</t>
    </rPh>
    <phoneticPr fontId="2"/>
  </si>
  <si>
    <t>職名</t>
    <rPh sb="0" eb="2">
      <t>ショクメイ</t>
    </rPh>
    <phoneticPr fontId="2"/>
  </si>
  <si>
    <t>オーダー</t>
    <phoneticPr fontId="2"/>
  </si>
  <si>
    <t>学年</t>
    <rPh sb="0" eb="1">
      <t>ガク</t>
    </rPh>
    <rPh sb="1" eb="2">
      <t>トシ</t>
    </rPh>
    <phoneticPr fontId="2"/>
  </si>
  <si>
    <t>段級</t>
    <rPh sb="0" eb="1">
      <t>ダン</t>
    </rPh>
    <rPh sb="1" eb="2">
      <t>キュウ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</si>
  <si>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</si>
  <si>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全柔連
ＩＤ番号</t>
    <rPh sb="0" eb="3">
      <t>ゼンジュウレン</t>
    </rPh>
    <rPh sb="6" eb="8">
      <t>バンゴウ</t>
    </rPh>
    <phoneticPr fontId="2"/>
  </si>
  <si>
    <t>身長(cm)</t>
    <rPh sb="0" eb="1">
      <t>ミ</t>
    </rPh>
    <rPh sb="1" eb="2">
      <t>チョウ</t>
    </rPh>
    <phoneticPr fontId="2"/>
  </si>
  <si>
    <t>体重(kg)</t>
    <rPh sb="0" eb="1">
      <t>カラダ</t>
    </rPh>
    <rPh sb="1" eb="2">
      <t>シゲル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</si>
  <si>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</si>
  <si>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</si>
  <si>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初</t>
  </si>
  <si>
    <t>阿倍</t>
    <rPh sb="0" eb="2">
      <t>アベ</t>
    </rPh>
    <phoneticPr fontId="2"/>
  </si>
  <si>
    <t>晋三</t>
    <rPh sb="0" eb="2">
      <t>シンゾウ</t>
    </rPh>
    <phoneticPr fontId="2"/>
  </si>
  <si>
    <t>たろう</t>
    <phoneticPr fontId="2"/>
  </si>
  <si>
    <t>太郎</t>
    <rPh sb="0" eb="2">
      <t>タロウ</t>
    </rPh>
    <phoneticPr fontId="2"/>
  </si>
  <si>
    <t>（小数点未満は切り上げ）</t>
    <rPh sb="1" eb="4">
      <t>ショウスウテン</t>
    </rPh>
    <rPh sb="4" eb="6">
      <t>ミマン</t>
    </rPh>
    <rPh sb="7" eb="8">
      <t>キ</t>
    </rPh>
    <rPh sb="9" eb="10">
      <t>ア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</si>
  <si>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</si>
  <si>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</si>
  <si>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</si>
  <si>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のだ</t>
    <phoneticPr fontId="2"/>
  </si>
  <si>
    <t>せいこ</t>
    <phoneticPr fontId="2"/>
  </si>
  <si>
    <t>野田</t>
    <rPh sb="0" eb="2">
      <t>ノダ</t>
    </rPh>
    <phoneticPr fontId="2"/>
  </si>
  <si>
    <t>聖子</t>
    <rPh sb="0" eb="2">
      <t>セイコ</t>
    </rPh>
    <phoneticPr fontId="2"/>
  </si>
  <si>
    <t>90kg超</t>
  </si>
  <si>
    <t>あべ</t>
  </si>
  <si>
    <t>しんぞう</t>
  </si>
  <si>
    <t>例　：　←外字　　吉←OK</t>
    <rPh sb="0" eb="1">
      <t>レイ</t>
    </rPh>
    <rPh sb="6" eb="8">
      <t>ガイジ</t>
    </rPh>
    <rPh sb="10" eb="11">
      <t>キチ</t>
    </rPh>
    <phoneticPr fontId="2"/>
  </si>
  <si>
    <t>男子団体</t>
    <rPh sb="0" eb="2">
      <t>ダンシ</t>
    </rPh>
    <rPh sb="2" eb="4">
      <t>ダンタイ</t>
    </rPh>
    <phoneticPr fontId="2"/>
  </si>
  <si>
    <t>学校名</t>
    <rPh sb="0" eb="3">
      <t>ガッコウメイ</t>
    </rPh>
    <phoneticPr fontId="2"/>
  </si>
  <si>
    <t>監督氏名</t>
    <rPh sb="0" eb="2">
      <t>カントク</t>
    </rPh>
    <rPh sb="2" eb="4">
      <t>シメイ</t>
    </rPh>
    <phoneticPr fontId="2"/>
  </si>
  <si>
    <t>コーチ氏名</t>
    <rPh sb="3" eb="5">
      <t>シメイ</t>
    </rPh>
    <phoneticPr fontId="2"/>
  </si>
  <si>
    <t>大将</t>
    <rPh sb="0" eb="2">
      <t>タイショウ</t>
    </rPh>
    <phoneticPr fontId="2"/>
  </si>
  <si>
    <t>副将</t>
    <rPh sb="0" eb="2">
      <t>フクショウ</t>
    </rPh>
    <phoneticPr fontId="2"/>
  </si>
  <si>
    <t>中堅</t>
    <rPh sb="0" eb="2">
      <t>チュウケン</t>
    </rPh>
    <phoneticPr fontId="2"/>
  </si>
  <si>
    <t>次鋒</t>
    <rPh sb="0" eb="1">
      <t>ジ</t>
    </rPh>
    <rPh sb="1" eb="2">
      <t>ホコ</t>
    </rPh>
    <phoneticPr fontId="2"/>
  </si>
  <si>
    <t>先鋒</t>
    <rPh sb="0" eb="2">
      <t>センポウ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</si>
  <si>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</si>
  <si>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</si>
  <si>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正式名称（正確にご記入ください）</t>
    <rPh sb="0" eb="2">
      <t>セイシキ</t>
    </rPh>
    <rPh sb="2" eb="4">
      <t>メイショウ</t>
    </rPh>
    <rPh sb="5" eb="7">
      <t>セイカク</t>
    </rPh>
    <rPh sb="9" eb="11">
      <t>キニュウ</t>
    </rPh>
    <phoneticPr fontId="2"/>
  </si>
  <si>
    <t>プログラム記載用</t>
    <rPh sb="5" eb="7">
      <t>キサイ</t>
    </rPh>
    <rPh sb="7" eb="8">
      <t>ヨウ</t>
    </rPh>
    <phoneticPr fontId="2"/>
  </si>
  <si>
    <t>姓</t>
    <rPh sb="0" eb="1">
      <t>セイ</t>
    </rPh>
    <phoneticPr fontId="2"/>
  </si>
  <si>
    <t>学年</t>
    <rPh sb="0" eb="2">
      <t>ガクネン</t>
    </rPh>
    <phoneticPr fontId="2"/>
  </si>
  <si>
    <t>段</t>
    <rPh sb="0" eb="1">
      <t>ダン</t>
    </rPh>
    <phoneticPr fontId="2"/>
  </si>
  <si>
    <t>生年月日</t>
    <rPh sb="0" eb="2">
      <t>セイネン</t>
    </rPh>
    <rPh sb="2" eb="4">
      <t>ガッピ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</si>
  <si>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</si>
  <si>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</si>
  <si>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ふりがな</t>
    <phoneticPr fontId="2"/>
  </si>
  <si>
    <t>ぐんま</t>
    <phoneticPr fontId="2"/>
  </si>
  <si>
    <t>記入例</t>
    <rPh sb="0" eb="2">
      <t>キニュウ</t>
    </rPh>
    <rPh sb="2" eb="3">
      <t>レイ</t>
    </rPh>
    <phoneticPr fontId="2"/>
  </si>
  <si>
    <t>前橋</t>
    <rPh sb="0" eb="2">
      <t>マエバシ</t>
    </rPh>
    <phoneticPr fontId="2"/>
  </si>
  <si>
    <t>一郎</t>
    <rPh sb="0" eb="2">
      <t>イチロウ</t>
    </rPh>
    <phoneticPr fontId="2"/>
  </si>
  <si>
    <t>高崎</t>
    <rPh sb="0" eb="2">
      <t>タカサキ</t>
    </rPh>
    <phoneticPr fontId="2"/>
  </si>
  <si>
    <t>五郎</t>
    <rPh sb="0" eb="2">
      <t>ゴロウ</t>
    </rPh>
    <phoneticPr fontId="2"/>
  </si>
  <si>
    <t>群馬</t>
    <rPh sb="0" eb="2">
      <t>グンマ</t>
    </rPh>
    <phoneticPr fontId="2"/>
  </si>
  <si>
    <t>初</t>
    <rPh sb="0" eb="1">
      <t>ショ</t>
    </rPh>
    <phoneticPr fontId="2"/>
  </si>
  <si>
    <t>校名</t>
    <rPh sb="0" eb="2">
      <t>コウメイ</t>
    </rPh>
    <phoneticPr fontId="2"/>
  </si>
  <si>
    <t>補欠</t>
    <rPh sb="0" eb="2">
      <t>ホケツ</t>
    </rPh>
    <phoneticPr fontId="2"/>
  </si>
  <si>
    <t>はなこ</t>
    <phoneticPr fontId="2"/>
  </si>
  <si>
    <t>花子</t>
    <rPh sb="0" eb="2">
      <t>ハナコ</t>
    </rPh>
    <phoneticPr fontId="2"/>
  </si>
  <si>
    <t>女子
団体</t>
    <rPh sb="0" eb="2">
      <t>ジョシ</t>
    </rPh>
    <rPh sb="3" eb="5">
      <t>ダンタイ</t>
    </rPh>
    <phoneticPr fontId="2"/>
  </si>
  <si>
    <t>No</t>
    <phoneticPr fontId="2"/>
  </si>
  <si>
    <t>男子個人</t>
    <rPh sb="0" eb="2">
      <t>ダンシ</t>
    </rPh>
    <rPh sb="2" eb="4">
      <t>コジン</t>
    </rPh>
    <phoneticPr fontId="2"/>
  </si>
  <si>
    <t>選手氏名</t>
    <rPh sb="0" eb="2">
      <t>センシュ</t>
    </rPh>
    <rPh sb="2" eb="4">
      <t>シメイ</t>
    </rPh>
    <phoneticPr fontId="2"/>
  </si>
  <si>
    <t>★１コーチ氏名</t>
    <rPh sb="5" eb="7">
      <t>シメイ</t>
    </rPh>
    <phoneticPr fontId="2"/>
  </si>
  <si>
    <t>★２保護者または
外部指導者引率</t>
    <rPh sb="2" eb="5">
      <t>ホゴシャ</t>
    </rPh>
    <rPh sb="9" eb="11">
      <t>ガイブ</t>
    </rPh>
    <rPh sb="11" eb="14">
      <t>シドウシャ</t>
    </rPh>
    <rPh sb="14" eb="16">
      <t>インソツ</t>
    </rPh>
    <phoneticPr fontId="2"/>
  </si>
  <si>
    <t>階級</t>
    <phoneticPr fontId="2"/>
  </si>
  <si>
    <t>正式学校名</t>
    <rPh sb="0" eb="2">
      <t>セイシキ</t>
    </rPh>
    <rPh sb="2" eb="5">
      <t>ガッコウメイ</t>
    </rPh>
    <phoneticPr fontId="2"/>
  </si>
  <si>
    <t>プログラム用学校名</t>
    <rPh sb="5" eb="6">
      <t>ヨウ</t>
    </rPh>
    <rPh sb="6" eb="9">
      <t>ガッコウメイ</t>
    </rPh>
    <phoneticPr fontId="2"/>
  </si>
  <si>
    <t>例</t>
    <rPh sb="0" eb="1">
      <t>レイ</t>
    </rPh>
    <phoneticPr fontId="2"/>
  </si>
  <si>
    <t>50kg</t>
    <phoneticPr fontId="2"/>
  </si>
  <si>
    <t>前橋　一郎</t>
    <rPh sb="0" eb="2">
      <t>マエバシ</t>
    </rPh>
    <rPh sb="3" eb="5">
      <t>イチロウ</t>
    </rPh>
    <phoneticPr fontId="2"/>
  </si>
  <si>
    <t>高崎　五郎</t>
    <rPh sb="0" eb="2">
      <t>タカサキ</t>
    </rPh>
    <rPh sb="3" eb="5">
      <t>ゴロウ</t>
    </rPh>
    <phoneticPr fontId="2"/>
  </si>
  <si>
    <t>女子個人</t>
    <rPh sb="0" eb="2">
      <t>ジョシ</t>
    </rPh>
    <rPh sb="2" eb="4">
      <t>コジン</t>
    </rPh>
    <phoneticPr fontId="2"/>
  </si>
  <si>
    <t>順位</t>
    <phoneticPr fontId="2"/>
  </si>
  <si>
    <t>48kg</t>
    <phoneticPr fontId="2"/>
  </si>
  <si>
    <t>男子団体</t>
    <phoneticPr fontId="2"/>
  </si>
  <si>
    <t>まえばしいちろう</t>
    <phoneticPr fontId="2"/>
  </si>
  <si>
    <t>まえばしいちろう</t>
    <phoneticPr fontId="2"/>
  </si>
  <si>
    <t>たかさきごろう</t>
    <phoneticPr fontId="2"/>
  </si>
  <si>
    <t>ぐんまたろう</t>
    <phoneticPr fontId="2"/>
  </si>
  <si>
    <t>せい</t>
    <phoneticPr fontId="2"/>
  </si>
  <si>
    <t>めい</t>
    <phoneticPr fontId="2"/>
  </si>
  <si>
    <t>ふりがな</t>
    <phoneticPr fontId="2"/>
  </si>
  <si>
    <t>ふりがな</t>
    <phoneticPr fontId="2"/>
  </si>
  <si>
    <t>たかさきごろう</t>
    <phoneticPr fontId="2"/>
  </si>
  <si>
    <t>ぐんまはなこ</t>
    <phoneticPr fontId="2"/>
  </si>
  <si>
    <t>沼田</t>
    <rPh sb="0" eb="2">
      <t>ヌマタ</t>
    </rPh>
    <phoneticPr fontId="2"/>
  </si>
  <si>
    <t>ぬまた</t>
    <phoneticPr fontId="2"/>
  </si>
  <si>
    <t>378-0053</t>
    <phoneticPr fontId="2"/>
  </si>
  <si>
    <t>竹林</t>
    <rPh sb="0" eb="2">
      <t>タケバヤシ</t>
    </rPh>
    <phoneticPr fontId="2"/>
  </si>
  <si>
    <t>千晴</t>
    <rPh sb="0" eb="2">
      <t>チハル</t>
    </rPh>
    <phoneticPr fontId="2"/>
  </si>
  <si>
    <t>ちはる</t>
    <phoneticPr fontId="2"/>
  </si>
  <si>
    <t>令和</t>
    <rPh sb="0" eb="2">
      <t>レイワ</t>
    </rPh>
    <phoneticPr fontId="2"/>
  </si>
  <si>
    <t>プログラム用略式学校名</t>
    <rPh sb="5" eb="6">
      <t>ヨウ</t>
    </rPh>
    <rPh sb="6" eb="8">
      <t>リャクシキ</t>
    </rPh>
    <rPh sb="8" eb="11">
      <t>ガッコウメイ</t>
    </rPh>
    <phoneticPr fontId="2"/>
  </si>
  <si>
    <t>学校の基本情報</t>
    <rPh sb="0" eb="2">
      <t>ガッコウ</t>
    </rPh>
    <rPh sb="3" eb="5">
      <t>キホン</t>
    </rPh>
    <rPh sb="5" eb="7">
      <t>ジョウホウ</t>
    </rPh>
    <phoneticPr fontId="2"/>
  </si>
  <si>
    <t>学校長名</t>
    <rPh sb="0" eb="3">
      <t>ガッコウチョウ</t>
    </rPh>
    <rPh sb="3" eb="4">
      <t>メイ</t>
    </rPh>
    <phoneticPr fontId="2"/>
  </si>
  <si>
    <t>男子選手一覧</t>
    <rPh sb="0" eb="2">
      <t>ダンシ</t>
    </rPh>
    <rPh sb="2" eb="4">
      <t>センシュ</t>
    </rPh>
    <rPh sb="4" eb="6">
      <t>イチラン</t>
    </rPh>
    <phoneticPr fontId="2"/>
  </si>
  <si>
    <t>選手　ふりがな</t>
    <rPh sb="0" eb="2">
      <t>センシュ</t>
    </rPh>
    <phoneticPr fontId="2"/>
  </si>
  <si>
    <t>選手　氏名</t>
    <rPh sb="0" eb="2">
      <t>センシュ</t>
    </rPh>
    <rPh sb="3" eb="5">
      <t>シメイ</t>
    </rPh>
    <phoneticPr fontId="2"/>
  </si>
  <si>
    <t>し</t>
    <phoneticPr fontId="2"/>
  </si>
  <si>
    <t>めい</t>
    <phoneticPr fontId="2"/>
  </si>
  <si>
    <t>出場できる
階級</t>
    <rPh sb="0" eb="2">
      <t>シュツジョウ</t>
    </rPh>
    <rPh sb="6" eb="7">
      <t>カイ</t>
    </rPh>
    <rPh sb="7" eb="8">
      <t>キュウ</t>
    </rPh>
    <phoneticPr fontId="2"/>
  </si>
  <si>
    <t>No</t>
    <phoneticPr fontId="2"/>
  </si>
  <si>
    <t>【選手情報入力シート】</t>
    <rPh sb="1" eb="3">
      <t>センシュ</t>
    </rPh>
    <rPh sb="3" eb="5">
      <t>ジョウホウ</t>
    </rPh>
    <rPh sb="5" eb="7">
      <t>ニュウリョク</t>
    </rPh>
    <phoneticPr fontId="2"/>
  </si>
  <si>
    <t>女子選手一覧</t>
    <rPh sb="0" eb="1">
      <t>オンナ</t>
    </rPh>
    <rPh sb="2" eb="4">
      <t>センシュ</t>
    </rPh>
    <rPh sb="4" eb="6">
      <t>イチラン</t>
    </rPh>
    <phoneticPr fontId="2"/>
  </si>
  <si>
    <t>例</t>
    <rPh sb="0" eb="1">
      <t>レイ</t>
    </rPh>
    <phoneticPr fontId="2"/>
  </si>
  <si>
    <t>教諭</t>
  </si>
  <si>
    <r>
      <t>【学校の基本情報を入力】　</t>
    </r>
    <r>
      <rPr>
        <sz val="18"/>
        <rFont val="ＭＳ Ｐ明朝"/>
        <family val="1"/>
        <charset val="128"/>
      </rPr>
      <t>※右の『例』を参考にして入力してください</t>
    </r>
    <rPh sb="1" eb="3">
      <t>ガッコウ</t>
    </rPh>
    <rPh sb="4" eb="6">
      <t>キホン</t>
    </rPh>
    <rPh sb="6" eb="8">
      <t>ジョウホウ</t>
    </rPh>
    <rPh sb="9" eb="11">
      <t>ニュウリョク</t>
    </rPh>
    <rPh sb="14" eb="15">
      <t>ミギ</t>
    </rPh>
    <rPh sb="17" eb="18">
      <t>レイ</t>
    </rPh>
    <rPh sb="20" eb="22">
      <t>サンコウ</t>
    </rPh>
    <rPh sb="25" eb="27">
      <t>ニュウリョク</t>
    </rPh>
    <phoneticPr fontId="2"/>
  </si>
  <si>
    <t>『　例　』</t>
    <rPh sb="2" eb="3">
      <t>レイ</t>
    </rPh>
    <phoneticPr fontId="2"/>
  </si>
  <si>
    <t>Ｎｏ</t>
    <phoneticPr fontId="2"/>
  </si>
  <si>
    <t>次鋒</t>
    <rPh sb="0" eb="2">
      <t>ジホウ</t>
    </rPh>
    <phoneticPr fontId="2"/>
  </si>
  <si>
    <t>ＴＥＬ</t>
    <phoneticPr fontId="2"/>
  </si>
  <si>
    <t>ＦＡＸ</t>
    <phoneticPr fontId="2"/>
  </si>
  <si>
    <t>住　　　　所　　　　地</t>
    <rPh sb="0" eb="1">
      <t>ジュウ</t>
    </rPh>
    <rPh sb="5" eb="6">
      <t>ショ</t>
    </rPh>
    <rPh sb="10" eb="11">
      <t>チ</t>
    </rPh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</si>
  <si>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</si>
  <si>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都県名</t>
    <rPh sb="0" eb="1">
      <t>ト</t>
    </rPh>
    <rPh sb="1" eb="2">
      <t>ケン</t>
    </rPh>
    <rPh sb="2" eb="3">
      <t>メイ</t>
    </rPh>
    <phoneticPr fontId="2"/>
  </si>
  <si>
    <t>連　　絡　　先</t>
    <rPh sb="0" eb="1">
      <t>レン</t>
    </rPh>
    <rPh sb="3" eb="4">
      <t>ラク</t>
    </rPh>
    <rPh sb="6" eb="7">
      <t>サキ</t>
    </rPh>
    <phoneticPr fontId="2"/>
  </si>
  <si>
    <t>携帯</t>
    <rPh sb="0" eb="2">
      <t>ケイタイ</t>
    </rPh>
    <phoneticPr fontId="2"/>
  </si>
  <si>
    <t>コーチ　※１</t>
    <phoneticPr fontId="2"/>
  </si>
  <si>
    <t>依頼監督氏名　※２</t>
    <rPh sb="0" eb="2">
      <t>イライ</t>
    </rPh>
    <rPh sb="2" eb="4">
      <t>カントク</t>
    </rPh>
    <rPh sb="4" eb="6">
      <t>シメイ</t>
    </rPh>
    <phoneticPr fontId="2"/>
  </si>
  <si>
    <t>勤　　務　　校</t>
    <rPh sb="0" eb="1">
      <t>ツトム</t>
    </rPh>
    <rPh sb="3" eb="4">
      <t>ツトム</t>
    </rPh>
    <rPh sb="6" eb="7">
      <t>コウ</t>
    </rPh>
    <phoneticPr fontId="2"/>
  </si>
  <si>
    <t>連　　　絡　　　先</t>
    <rPh sb="0" eb="1">
      <t>レン</t>
    </rPh>
    <rPh sb="4" eb="5">
      <t>ラク</t>
    </rPh>
    <rPh sb="8" eb="9">
      <t>サキ</t>
    </rPh>
    <phoneticPr fontId="2"/>
  </si>
  <si>
    <t>コーチがいる学校のみコーチ欄に記入する。（同一校においては、団体・個人にかかわらず、同一の監督・コーチとする。）ただし、男女が別々に活動しており、それぞれに監督、コーチがいる場合はそれぞれ１名ずつ認められる）</t>
    <phoneticPr fontId="2"/>
  </si>
  <si>
    <t>※１</t>
    <phoneticPr fontId="2"/>
  </si>
  <si>
    <t>※２</t>
    <phoneticPr fontId="2"/>
  </si>
  <si>
    <t>依頼監督氏名欄は、保護者または外部指導者が引率する場合のみ記入する。</t>
    <rPh sb="0" eb="2">
      <t>イライ</t>
    </rPh>
    <rPh sb="2" eb="4">
      <t>カントク</t>
    </rPh>
    <rPh sb="4" eb="6">
      <t>シメイ</t>
    </rPh>
    <rPh sb="6" eb="7">
      <t>ラン</t>
    </rPh>
    <rPh sb="9" eb="12">
      <t>ホゴシャ</t>
    </rPh>
    <rPh sb="15" eb="17">
      <t>ガイブ</t>
    </rPh>
    <rPh sb="17" eb="20">
      <t>シドウシャ</t>
    </rPh>
    <rPh sb="21" eb="23">
      <t>インソツ</t>
    </rPh>
    <rPh sb="25" eb="27">
      <t>バアイ</t>
    </rPh>
    <rPh sb="29" eb="31">
      <t>キニュウ</t>
    </rPh>
    <phoneticPr fontId="2"/>
  </si>
  <si>
    <t>階級</t>
    <rPh sb="0" eb="2">
      <t>カイキュウ</t>
    </rPh>
    <phoneticPr fontId="2"/>
  </si>
  <si>
    <t>予選
順位</t>
    <rPh sb="0" eb="2">
      <t>ヨセン</t>
    </rPh>
    <rPh sb="3" eb="5">
      <t>ジュンイ</t>
    </rPh>
    <phoneticPr fontId="2"/>
  </si>
  <si>
    <t>せい</t>
    <phoneticPr fontId="2"/>
  </si>
  <si>
    <t>めい</t>
    <phoneticPr fontId="2"/>
  </si>
  <si>
    <t>ふりがな</t>
    <phoneticPr fontId="2"/>
  </si>
  <si>
    <t>引率保護者・外部指導者※３</t>
    <rPh sb="0" eb="2">
      <t>インソツ</t>
    </rPh>
    <rPh sb="2" eb="5">
      <t>ホゴシャ</t>
    </rPh>
    <rPh sb="6" eb="8">
      <t>ガイブ</t>
    </rPh>
    <rPh sb="8" eb="11">
      <t>シドウシャ</t>
    </rPh>
    <phoneticPr fontId="2"/>
  </si>
  <si>
    <t>連絡先電話番号※４</t>
    <rPh sb="0" eb="3">
      <t>レンラクサキ</t>
    </rPh>
    <rPh sb="3" eb="5">
      <t>デンワ</t>
    </rPh>
    <rPh sb="5" eb="7">
      <t>バンゴウ</t>
    </rPh>
    <phoneticPr fontId="2"/>
  </si>
  <si>
    <t>備考</t>
    <rPh sb="0" eb="2">
      <t>ビコウ</t>
    </rPh>
    <phoneticPr fontId="2"/>
  </si>
  <si>
    <t>段位</t>
    <rPh sb="0" eb="1">
      <t>ダン</t>
    </rPh>
    <rPh sb="1" eb="2">
      <t>イ</t>
    </rPh>
    <phoneticPr fontId="2"/>
  </si>
  <si>
    <t>本大会のプログラム及び報道発表並びにホームページにおける氏名・学校名・学年・写真等の個人情報の掲載については、</t>
    <rPh sb="0" eb="3">
      <t>ホンタイカイ</t>
    </rPh>
    <rPh sb="9" eb="10">
      <t>オヨ</t>
    </rPh>
    <rPh sb="11" eb="13">
      <t>ホウドウ</t>
    </rPh>
    <rPh sb="13" eb="15">
      <t>ハッピョウ</t>
    </rPh>
    <rPh sb="15" eb="16">
      <t>ナラ</t>
    </rPh>
    <rPh sb="28" eb="30">
      <t>シメイ</t>
    </rPh>
    <rPh sb="31" eb="33">
      <t>ガッコウ</t>
    </rPh>
    <rPh sb="33" eb="34">
      <t>メイ</t>
    </rPh>
    <rPh sb="35" eb="37">
      <t>ガクネン</t>
    </rPh>
    <rPh sb="38" eb="40">
      <t>シャシン</t>
    </rPh>
    <rPh sb="40" eb="41">
      <t>トウ</t>
    </rPh>
    <rPh sb="42" eb="44">
      <t>コジン</t>
    </rPh>
    <rPh sb="44" eb="46">
      <t>ジョウホウ</t>
    </rPh>
    <rPh sb="47" eb="49">
      <t>ケイサイ</t>
    </rPh>
    <phoneticPr fontId="2"/>
  </si>
  <si>
    <t>※</t>
    <phoneticPr fontId="2"/>
  </si>
  <si>
    <t>※４</t>
    <phoneticPr fontId="2"/>
  </si>
  <si>
    <t>※３</t>
    <phoneticPr fontId="2"/>
  </si>
  <si>
    <t>保護者または外部指導者が引率する場合には引率保護者名、外部指導者名の欄に氏名と（保）または（外）を記入する。</t>
    <phoneticPr fontId="2"/>
  </si>
  <si>
    <t>〔□にレで回答〕</t>
    <rPh sb="5" eb="7">
      <t>カイトウ</t>
    </rPh>
    <phoneticPr fontId="2"/>
  </si>
  <si>
    <t>参加生徒本人及び保護者全員の同意を得ています。</t>
    <rPh sb="0" eb="2">
      <t>サンカ</t>
    </rPh>
    <rPh sb="2" eb="4">
      <t>セイト</t>
    </rPh>
    <rPh sb="4" eb="6">
      <t>ホンニン</t>
    </rPh>
    <rPh sb="6" eb="7">
      <t>オヨ</t>
    </rPh>
    <rPh sb="8" eb="11">
      <t>ホゴシャ</t>
    </rPh>
    <rPh sb="11" eb="13">
      <t>ゼンイン</t>
    </rPh>
    <rPh sb="14" eb="16">
      <t>ドウイ</t>
    </rPh>
    <rPh sb="17" eb="18">
      <t>エ</t>
    </rPh>
    <phoneticPr fontId="2"/>
  </si>
  <si>
    <t>一部の参加生徒、保護者の同意が得られません。</t>
    <rPh sb="0" eb="2">
      <t>イチブ</t>
    </rPh>
    <rPh sb="3" eb="5">
      <t>サンカ</t>
    </rPh>
    <rPh sb="5" eb="7">
      <t>セイト</t>
    </rPh>
    <rPh sb="8" eb="11">
      <t>ホゴシャ</t>
    </rPh>
    <rPh sb="12" eb="14">
      <t>ドウイ</t>
    </rPh>
    <rPh sb="15" eb="16">
      <t>エ</t>
    </rPh>
    <phoneticPr fontId="2"/>
  </si>
  <si>
    <t>なお、同意の得られない生徒は、別添によりその旨を報告します。</t>
    <rPh sb="3" eb="5">
      <t>ドウイ</t>
    </rPh>
    <rPh sb="6" eb="7">
      <t>エ</t>
    </rPh>
    <rPh sb="11" eb="13">
      <t>セイト</t>
    </rPh>
    <rPh sb="15" eb="16">
      <t>ベツ</t>
    </rPh>
    <rPh sb="16" eb="17">
      <t>ゾ</t>
    </rPh>
    <rPh sb="22" eb="23">
      <t>ムネ</t>
    </rPh>
    <rPh sb="24" eb="26">
      <t>ホウコク</t>
    </rPh>
    <phoneticPr fontId="2"/>
  </si>
  <si>
    <t>学校名</t>
    <rPh sb="0" eb="2">
      <t>ガッコウ</t>
    </rPh>
    <rPh sb="2" eb="3">
      <t>メイ</t>
    </rPh>
    <phoneticPr fontId="2"/>
  </si>
  <si>
    <t>職印</t>
    <rPh sb="0" eb="2">
      <t>ショクイン</t>
    </rPh>
    <phoneticPr fontId="2"/>
  </si>
  <si>
    <t>コーチ　※</t>
    <phoneticPr fontId="2"/>
  </si>
  <si>
    <t>コーチがいる学校のみコーチ欄に記入する。（副顧問、外部指導者のどちらかを選ぶ。）</t>
    <rPh sb="21" eb="24">
      <t>フクコモン</t>
    </rPh>
    <rPh sb="25" eb="27">
      <t>ガイブ</t>
    </rPh>
    <rPh sb="27" eb="30">
      <t>シドウシャ</t>
    </rPh>
    <rPh sb="36" eb="37">
      <t>エラ</t>
    </rPh>
    <phoneticPr fontId="2"/>
  </si>
  <si>
    <t>同一校においては、団体・個人にかかわらず、同一の監督・コーチとする。ただし、男女が別々に活動しており、それぞれに監督、コーチがいる場合はそれぞれ１名ずつ認められる。</t>
    <rPh sb="0" eb="2">
      <t>ドウイツ</t>
    </rPh>
    <rPh sb="2" eb="3">
      <t>コウ</t>
    </rPh>
    <rPh sb="9" eb="11">
      <t>ダンタイ</t>
    </rPh>
    <rPh sb="12" eb="14">
      <t>コジン</t>
    </rPh>
    <rPh sb="21" eb="23">
      <t>ドウイツ</t>
    </rPh>
    <rPh sb="24" eb="26">
      <t>カントク</t>
    </rPh>
    <rPh sb="38" eb="40">
      <t>ダンジョ</t>
    </rPh>
    <rPh sb="41" eb="43">
      <t>ベツベツ</t>
    </rPh>
    <rPh sb="44" eb="46">
      <t>カツドウ</t>
    </rPh>
    <rPh sb="56" eb="58">
      <t>カントク</t>
    </rPh>
    <rPh sb="65" eb="67">
      <t>バアイ</t>
    </rPh>
    <rPh sb="73" eb="74">
      <t>メイ</t>
    </rPh>
    <rPh sb="76" eb="77">
      <t>ミト</t>
    </rPh>
    <phoneticPr fontId="2"/>
  </si>
  <si>
    <t>予選順位</t>
    <rPh sb="0" eb="2">
      <t>ヨセン</t>
    </rPh>
    <rPh sb="2" eb="4">
      <t>ジュンイ</t>
    </rPh>
    <phoneticPr fontId="2"/>
  </si>
  <si>
    <t>個人戦
出場○</t>
    <rPh sb="0" eb="2">
      <t>コジン</t>
    </rPh>
    <rPh sb="2" eb="3">
      <t>セン</t>
    </rPh>
    <rPh sb="4" eb="6">
      <t>シュツジョウ</t>
    </rPh>
    <phoneticPr fontId="2"/>
  </si>
  <si>
    <t>順序</t>
    <rPh sb="0" eb="2">
      <t>ジュンジョ</t>
    </rPh>
    <phoneticPr fontId="2"/>
  </si>
  <si>
    <t>職　名　または　職　業</t>
    <rPh sb="0" eb="1">
      <t>ショク</t>
    </rPh>
    <rPh sb="2" eb="3">
      <t>ナ</t>
    </rPh>
    <rPh sb="8" eb="9">
      <t>ショク</t>
    </rPh>
    <rPh sb="10" eb="11">
      <t>ギョウ</t>
    </rPh>
    <phoneticPr fontId="2"/>
  </si>
  <si>
    <t>出場人数</t>
    <rPh sb="0" eb="2">
      <t>シュツジョウ</t>
    </rPh>
    <rPh sb="2" eb="4">
      <t>ニンズウ</t>
    </rPh>
    <phoneticPr fontId="2"/>
  </si>
  <si>
    <t>40kg</t>
    <phoneticPr fontId="2"/>
  </si>
  <si>
    <t>団体戦予選順位</t>
    <rPh sb="0" eb="3">
      <t>ダンタイセン</t>
    </rPh>
    <rPh sb="3" eb="5">
      <t>ヨセン</t>
    </rPh>
    <rPh sb="5" eb="7">
      <t>ジュンイ</t>
    </rPh>
    <phoneticPr fontId="2"/>
  </si>
  <si>
    <t>【団体戦出場選手】</t>
    <rPh sb="1" eb="4">
      <t>ダンタイセン</t>
    </rPh>
    <rPh sb="4" eb="6">
      <t>シュツジョウ</t>
    </rPh>
    <rPh sb="6" eb="8">
      <t>センシュ</t>
    </rPh>
    <phoneticPr fontId="2"/>
  </si>
  <si>
    <t>【個人戦出場選手】</t>
    <rPh sb="1" eb="3">
      <t>コジン</t>
    </rPh>
    <phoneticPr fontId="2"/>
  </si>
  <si>
    <t>選手　姓</t>
    <rPh sb="0" eb="2">
      <t>センシュ</t>
    </rPh>
    <rPh sb="3" eb="4">
      <t>セイ</t>
    </rPh>
    <phoneticPr fontId="2"/>
  </si>
  <si>
    <t>選手　名</t>
    <rPh sb="0" eb="2">
      <t>センシュ</t>
    </rPh>
    <rPh sb="3" eb="4">
      <t>メイ</t>
    </rPh>
    <phoneticPr fontId="2"/>
  </si>
  <si>
    <t>選手　姓</t>
    <rPh sb="0" eb="2">
      <t>センシュ</t>
    </rPh>
    <rPh sb="3" eb="4">
      <t>セイ</t>
    </rPh>
    <phoneticPr fontId="2"/>
  </si>
  <si>
    <t>体重</t>
    <rPh sb="0" eb="2">
      <t>タイジュウ</t>
    </rPh>
    <phoneticPr fontId="2"/>
  </si>
  <si>
    <t>選手一覧</t>
    <rPh sb="0" eb="2">
      <t>センシュ</t>
    </rPh>
    <rPh sb="2" eb="4">
      <t>イチラン</t>
    </rPh>
    <phoneticPr fontId="2"/>
  </si>
  <si>
    <t>※３に記入した場合のみ記入する。</t>
    <phoneticPr fontId="2"/>
  </si>
  <si>
    <t>ぬまた</t>
  </si>
  <si>
    <t>ぬまた</t>
    <phoneticPr fontId="2"/>
  </si>
  <si>
    <t>男子団体監督</t>
    <rPh sb="0" eb="2">
      <t>ダンシ</t>
    </rPh>
    <rPh sb="2" eb="4">
      <t>ダンタイ</t>
    </rPh>
    <rPh sb="4" eb="6">
      <t>カントク</t>
    </rPh>
    <phoneticPr fontId="2"/>
  </si>
  <si>
    <t>勤務校</t>
    <rPh sb="0" eb="2">
      <t>キンム</t>
    </rPh>
    <rPh sb="2" eb="3">
      <t>コウ</t>
    </rPh>
    <phoneticPr fontId="2"/>
  </si>
  <si>
    <t>コーチ</t>
    <phoneticPr fontId="2"/>
  </si>
  <si>
    <t>職名または職業</t>
    <rPh sb="0" eb="2">
      <t>ショクメイ</t>
    </rPh>
    <rPh sb="5" eb="7">
      <t>ショクギョウ</t>
    </rPh>
    <phoneticPr fontId="2"/>
  </si>
  <si>
    <t>男子コーチ</t>
    <rPh sb="0" eb="2">
      <t>ダンシ</t>
    </rPh>
    <phoneticPr fontId="2"/>
  </si>
  <si>
    <t>連絡先【携帯等】</t>
    <rPh sb="0" eb="3">
      <t>レンラクサキ</t>
    </rPh>
    <phoneticPr fontId="2"/>
  </si>
  <si>
    <t>女子団体監督</t>
    <rPh sb="0" eb="1">
      <t>オンナ</t>
    </rPh>
    <rPh sb="2" eb="4">
      <t>ダンタイ</t>
    </rPh>
    <rPh sb="4" eb="6">
      <t>カントク</t>
    </rPh>
    <phoneticPr fontId="2"/>
  </si>
  <si>
    <t>勝己</t>
    <rPh sb="0" eb="1">
      <t>カツ</t>
    </rPh>
    <rPh sb="1" eb="2">
      <t>キ</t>
    </rPh>
    <phoneticPr fontId="2"/>
  </si>
  <si>
    <t>090-8765-4321</t>
    <phoneticPr fontId="2"/>
  </si>
  <si>
    <t>教諭</t>
    <rPh sb="0" eb="2">
      <t>キョウユ</t>
    </rPh>
    <phoneticPr fontId="2"/>
  </si>
  <si>
    <t>たけばやし</t>
    <phoneticPr fontId="2"/>
  </si>
  <si>
    <t>石川</t>
    <rPh sb="0" eb="2">
      <t>イシカワ</t>
    </rPh>
    <phoneticPr fontId="2"/>
  </si>
  <si>
    <t>弘子</t>
    <rPh sb="0" eb="2">
      <t>ヒロコ</t>
    </rPh>
    <phoneticPr fontId="2"/>
  </si>
  <si>
    <t>ひろこ</t>
    <phoneticPr fontId="2"/>
  </si>
  <si>
    <t>いしかわ</t>
    <phoneticPr fontId="2"/>
  </si>
  <si>
    <t>し</t>
    <phoneticPr fontId="2"/>
  </si>
  <si>
    <t>Topへ戻る</t>
    <rPh sb="4" eb="5">
      <t>モド</t>
    </rPh>
    <phoneticPr fontId="2"/>
  </si>
  <si>
    <t>塩原　太助</t>
    <rPh sb="0" eb="2">
      <t>シオバラ</t>
    </rPh>
    <rPh sb="3" eb="5">
      <t>タスケ</t>
    </rPh>
    <phoneticPr fontId="2"/>
  </si>
  <si>
    <t>【申込書の日付を決める】</t>
    <rPh sb="1" eb="4">
      <t>モウシコミショ</t>
    </rPh>
    <rPh sb="5" eb="7">
      <t>ヒヅケ</t>
    </rPh>
    <rPh sb="8" eb="9">
      <t>キ</t>
    </rPh>
    <phoneticPr fontId="2"/>
  </si>
  <si>
    <t>レ</t>
  </si>
  <si>
    <t>第４６回関東中学校柔道大会</t>
  </si>
  <si>
    <t>第４７回関東中学校柔道大会</t>
  </si>
  <si>
    <t>④</t>
    <phoneticPr fontId="2"/>
  </si>
  <si>
    <t>⑤</t>
    <phoneticPr fontId="2"/>
  </si>
  <si>
    <t>男子選手のデータを入力</t>
    <rPh sb="0" eb="2">
      <t>ダンシ</t>
    </rPh>
    <rPh sb="2" eb="4">
      <t>センシュ</t>
    </rPh>
    <rPh sb="9" eb="11">
      <t>ニュウリョク</t>
    </rPh>
    <phoneticPr fontId="2"/>
  </si>
  <si>
    <t>女子選手のデータを入力</t>
    <rPh sb="0" eb="1">
      <t>オンナ</t>
    </rPh>
    <rPh sb="2" eb="4">
      <t>センシュ</t>
    </rPh>
    <rPh sb="9" eb="11">
      <t>ニュウリョク</t>
    </rPh>
    <phoneticPr fontId="2"/>
  </si>
  <si>
    <t>①</t>
    <phoneticPr fontId="2"/>
  </si>
  <si>
    <t>②</t>
    <phoneticPr fontId="2"/>
  </si>
  <si>
    <t>③</t>
    <phoneticPr fontId="2"/>
  </si>
  <si>
    <t>⑦</t>
    <phoneticPr fontId="2"/>
  </si>
  <si>
    <t>男子団体</t>
    <rPh sb="0" eb="2">
      <t>ダンシ</t>
    </rPh>
    <rPh sb="2" eb="4">
      <t>ダンタイ</t>
    </rPh>
    <phoneticPr fontId="2"/>
  </si>
  <si>
    <t>女子団体</t>
    <rPh sb="0" eb="2">
      <t>ジョシ</t>
    </rPh>
    <rPh sb="2" eb="4">
      <t>ダンタイ</t>
    </rPh>
    <phoneticPr fontId="2"/>
  </si>
  <si>
    <t>⑨</t>
    <phoneticPr fontId="2"/>
  </si>
  <si>
    <t>柔道大会申込書作成プログラム</t>
    <rPh sb="0" eb="2">
      <t>ジュウドウ</t>
    </rPh>
    <rPh sb="2" eb="4">
      <t>タイカイ</t>
    </rPh>
    <rPh sb="4" eb="7">
      <t>モウシコミショ</t>
    </rPh>
    <rPh sb="7" eb="9">
      <t>サクセイ</t>
    </rPh>
    <phoneticPr fontId="2"/>
  </si>
  <si>
    <t>以下の手順で、作成・提出をお願いします</t>
    <rPh sb="0" eb="2">
      <t>イカ</t>
    </rPh>
    <rPh sb="3" eb="5">
      <t>テジュン</t>
    </rPh>
    <rPh sb="7" eb="9">
      <t>サクセイ</t>
    </rPh>
    <rPh sb="10" eb="12">
      <t>テイシュツ</t>
    </rPh>
    <rPh sb="14" eb="15">
      <t>ネガ</t>
    </rPh>
    <phoneticPr fontId="2"/>
  </si>
  <si>
    <t>個人戦出場</t>
    <phoneticPr fontId="2"/>
  </si>
  <si>
    <r>
      <t>男子団体</t>
    </r>
    <r>
      <rPr>
        <b/>
        <sz val="20"/>
        <color theme="1"/>
        <rFont val="ＭＳ Ｐ明朝"/>
        <family val="1"/>
        <charset val="128"/>
      </rPr>
      <t>依頼</t>
    </r>
    <r>
      <rPr>
        <b/>
        <sz val="20"/>
        <color rgb="FFFF0000"/>
        <rFont val="ＭＳ Ｐ明朝"/>
        <family val="1"/>
        <charset val="128"/>
      </rPr>
      <t>監督</t>
    </r>
    <rPh sb="0" eb="2">
      <t>ダンシ</t>
    </rPh>
    <rPh sb="2" eb="4">
      <t>ダンタイ</t>
    </rPh>
    <rPh sb="4" eb="6">
      <t>イライ</t>
    </rPh>
    <rPh sb="6" eb="8">
      <t>カントク</t>
    </rPh>
    <phoneticPr fontId="2"/>
  </si>
  <si>
    <r>
      <t>女子団体</t>
    </r>
    <r>
      <rPr>
        <b/>
        <sz val="20"/>
        <color theme="1"/>
        <rFont val="ＭＳ Ｐ明朝"/>
        <family val="1"/>
        <charset val="128"/>
      </rPr>
      <t>依頼</t>
    </r>
    <r>
      <rPr>
        <b/>
        <sz val="20"/>
        <color rgb="FFFF0000"/>
        <rFont val="ＭＳ Ｐ明朝"/>
        <family val="1"/>
        <charset val="128"/>
      </rPr>
      <t>監督</t>
    </r>
    <rPh sb="0" eb="2">
      <t>ジョシ</t>
    </rPh>
    <rPh sb="2" eb="4">
      <t>ダンタイ</t>
    </rPh>
    <rPh sb="4" eb="6">
      <t>イライ</t>
    </rPh>
    <rPh sb="6" eb="8">
      <t>カントク</t>
    </rPh>
    <phoneticPr fontId="2"/>
  </si>
  <si>
    <r>
      <t>男子団体</t>
    </r>
    <r>
      <rPr>
        <b/>
        <sz val="20"/>
        <rFont val="ＭＳ Ｐ明朝"/>
        <family val="1"/>
        <charset val="128"/>
      </rPr>
      <t>依頼</t>
    </r>
    <r>
      <rPr>
        <b/>
        <sz val="20"/>
        <color rgb="FFFF0000"/>
        <rFont val="ＭＳ Ｐ明朝"/>
        <family val="1"/>
        <charset val="128"/>
      </rPr>
      <t>監督</t>
    </r>
    <rPh sb="0" eb="2">
      <t>ダンシ</t>
    </rPh>
    <rPh sb="2" eb="4">
      <t>ダンタイ</t>
    </rPh>
    <rPh sb="4" eb="6">
      <t>イライ</t>
    </rPh>
    <rPh sb="6" eb="8">
      <t>カントク</t>
    </rPh>
    <phoneticPr fontId="2"/>
  </si>
  <si>
    <r>
      <t>女子団体</t>
    </r>
    <r>
      <rPr>
        <b/>
        <sz val="20"/>
        <rFont val="ＭＳ Ｐ明朝"/>
        <family val="1"/>
        <charset val="128"/>
      </rPr>
      <t>依頼</t>
    </r>
    <r>
      <rPr>
        <b/>
        <sz val="20"/>
        <color rgb="FFFF0000"/>
        <rFont val="ＭＳ Ｐ明朝"/>
        <family val="1"/>
        <charset val="128"/>
      </rPr>
      <t>監督</t>
    </r>
    <rPh sb="0" eb="2">
      <t>ジョシ</t>
    </rPh>
    <rPh sb="2" eb="4">
      <t>ダンタイ</t>
    </rPh>
    <rPh sb="4" eb="6">
      <t>イライ</t>
    </rPh>
    <rPh sb="6" eb="8">
      <t>カントク</t>
    </rPh>
    <phoneticPr fontId="2"/>
  </si>
  <si>
    <t>080-0123-4567</t>
    <phoneticPr fontId="2"/>
  </si>
  <si>
    <t>0278-23-1116</t>
    <phoneticPr fontId="2"/>
  </si>
  <si>
    <t>090-1234-5678</t>
    <phoneticPr fontId="2"/>
  </si>
  <si>
    <t>前橋市立群馬中学校</t>
    <rPh sb="0" eb="2">
      <t>マエバシ</t>
    </rPh>
    <rPh sb="2" eb="4">
      <t>シリツ</t>
    </rPh>
    <rPh sb="4" eb="6">
      <t>グンマ</t>
    </rPh>
    <rPh sb="6" eb="9">
      <t>チュウガッコウ</t>
    </rPh>
    <phoneticPr fontId="2"/>
  </si>
  <si>
    <t>赤城</t>
    <rPh sb="0" eb="2">
      <t>アカギ</t>
    </rPh>
    <phoneticPr fontId="2"/>
  </si>
  <si>
    <t>榛名</t>
    <rPh sb="0" eb="2">
      <t>ハルナ</t>
    </rPh>
    <phoneticPr fontId="2"/>
  </si>
  <si>
    <t>あかぎ</t>
    <phoneticPr fontId="2"/>
  </si>
  <si>
    <t>はるな</t>
    <phoneticPr fontId="2"/>
  </si>
  <si>
    <t>沼田市東原新町１８０１番地１</t>
    <phoneticPr fontId="2"/>
  </si>
  <si>
    <t>群馬県</t>
  </si>
  <si>
    <t>ＦＡＸ番号</t>
    <rPh sb="3" eb="5">
      <t>バンゴウ</t>
    </rPh>
    <phoneticPr fontId="2"/>
  </si>
  <si>
    <t>0278-23-1117</t>
    <phoneticPr fontId="2"/>
  </si>
  <si>
    <t>※</t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</si>
  <si>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</si>
  <si>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</si>
  <si>
    <t>監督が部活動指導員の場合、任命者</t>
    <rPh sb="0" eb="2">
      <t>カントク</t>
    </rPh>
    <rPh sb="3" eb="6">
      <t>ブカツドウ</t>
    </rPh>
    <rPh sb="6" eb="9">
      <t>シドウイン</t>
    </rPh>
    <rPh sb="10" eb="12">
      <t>バアイ</t>
    </rPh>
    <phoneticPr fontId="2"/>
  </si>
  <si>
    <t>第４５回関東中学校柔道大会</t>
  </si>
  <si>
    <t>女子団体申込書へ</t>
    <rPh sb="0" eb="1">
      <t>オンナ</t>
    </rPh>
    <rPh sb="1" eb="2">
      <t>コ</t>
    </rPh>
    <rPh sb="2" eb="4">
      <t>ダンタイ</t>
    </rPh>
    <rPh sb="4" eb="7">
      <t>モウシコミショ</t>
    </rPh>
    <phoneticPr fontId="2"/>
  </si>
  <si>
    <t>男子団体申込書へ</t>
    <rPh sb="0" eb="2">
      <t>ダンシ</t>
    </rPh>
    <rPh sb="2" eb="4">
      <t>ダンタイ</t>
    </rPh>
    <rPh sb="4" eb="7">
      <t>モウシコミショ</t>
    </rPh>
    <phoneticPr fontId="2"/>
  </si>
  <si>
    <t>の欄は入力</t>
    <rPh sb="1" eb="2">
      <t>ラン</t>
    </rPh>
    <rPh sb="3" eb="5">
      <t>ニュウリョク</t>
    </rPh>
    <phoneticPr fontId="2"/>
  </si>
  <si>
    <t>の欄はリストから選択</t>
    <rPh sb="1" eb="2">
      <t>ラン</t>
    </rPh>
    <rPh sb="8" eb="10">
      <t>センタク</t>
    </rPh>
    <phoneticPr fontId="2"/>
  </si>
  <si>
    <t>ふりがな：</t>
    <phoneticPr fontId="2"/>
  </si>
  <si>
    <t>ふりがな：</t>
    <phoneticPr fontId="2"/>
  </si>
  <si>
    <t>部活動指導員の任命者：</t>
    <rPh sb="0" eb="3">
      <t>ブカツドウ</t>
    </rPh>
    <rPh sb="3" eb="6">
      <t>シドウイン</t>
    </rPh>
    <rPh sb="7" eb="10">
      <t>ニンメイシャ</t>
    </rPh>
    <phoneticPr fontId="2"/>
  </si>
  <si>
    <t>(保)</t>
  </si>
  <si>
    <t>(外)</t>
  </si>
  <si>
    <t>保護者または外部指導者が引率する場合には引率保護者・外部指導者名の欄に氏名と（保）または（外）を記入する。</t>
    <phoneticPr fontId="2"/>
  </si>
  <si>
    <t>上記の生徒が</t>
    <rPh sb="0" eb="2">
      <t>ジョウキ</t>
    </rPh>
    <rPh sb="3" eb="5">
      <t>セイト</t>
    </rPh>
    <phoneticPr fontId="2"/>
  </si>
  <si>
    <t>に参加することを承認します。</t>
    <rPh sb="1" eb="3">
      <t>サンカ</t>
    </rPh>
    <rPh sb="8" eb="10">
      <t>ショウニン</t>
    </rPh>
    <phoneticPr fontId="2"/>
  </si>
  <si>
    <t>女子コーチ</t>
    <rPh sb="0" eb="1">
      <t>オンナ</t>
    </rPh>
    <phoneticPr fontId="2"/>
  </si>
  <si>
    <t>連絡先電話番号</t>
    <phoneticPr fontId="2"/>
  </si>
  <si>
    <t>027-223-9876</t>
    <phoneticPr fontId="2"/>
  </si>
  <si>
    <t>027-221-1234</t>
    <phoneticPr fontId="2"/>
  </si>
  <si>
    <r>
      <t>依頼監督氏名欄は、個人戦に於いて</t>
    </r>
    <r>
      <rPr>
        <b/>
        <sz val="14"/>
        <color rgb="FFFF0000"/>
        <rFont val="ＭＳ Ｐ明朝"/>
        <family val="1"/>
        <charset val="128"/>
      </rPr>
      <t>保護者または外部指導者が引率する場合のみ</t>
    </r>
    <r>
      <rPr>
        <sz val="14"/>
        <rFont val="ＭＳ Ｐ明朝"/>
        <family val="1"/>
        <charset val="128"/>
      </rPr>
      <t>入力する。</t>
    </r>
    <rPh sb="0" eb="2">
      <t>イライ</t>
    </rPh>
    <rPh sb="9" eb="12">
      <t>コジンセン</t>
    </rPh>
    <rPh sb="13" eb="14">
      <t>オ</t>
    </rPh>
    <rPh sb="36" eb="38">
      <t>ニュウリョク</t>
    </rPh>
    <phoneticPr fontId="2"/>
  </si>
  <si>
    <t>申込書の日付を入力</t>
    <rPh sb="0" eb="3">
      <t>モウシコミショ</t>
    </rPh>
    <rPh sb="4" eb="6">
      <t>ヒヅケ</t>
    </rPh>
    <rPh sb="7" eb="9">
      <t>ニュウリョク</t>
    </rPh>
    <phoneticPr fontId="2"/>
  </si>
  <si>
    <t>申込書の印刷</t>
    <rPh sb="0" eb="3">
      <t>モウシコミショ</t>
    </rPh>
    <rPh sb="4" eb="6">
      <t>インサツ</t>
    </rPh>
    <phoneticPr fontId="2"/>
  </si>
  <si>
    <t>⑥</t>
    <phoneticPr fontId="2"/>
  </si>
  <si>
    <t>⑧</t>
    <phoneticPr fontId="2"/>
  </si>
  <si>
    <t>外字が対応可能か確認</t>
    <rPh sb="0" eb="2">
      <t>ガイジ</t>
    </rPh>
    <rPh sb="3" eb="5">
      <t>タイオウ</t>
    </rPh>
    <rPh sb="5" eb="7">
      <t>カノウ</t>
    </rPh>
    <rPh sb="8" eb="10">
      <t>カクニン</t>
    </rPh>
    <phoneticPr fontId="2"/>
  </si>
  <si>
    <r>
      <t>このシートの文字は、</t>
    </r>
    <r>
      <rPr>
        <b/>
        <sz val="20"/>
        <rFont val="HG正楷書体-PRO"/>
        <family val="4"/>
        <charset val="128"/>
      </rPr>
      <t>「HG正楷書体-PRO」で表示</t>
    </r>
    <r>
      <rPr>
        <b/>
        <sz val="20"/>
        <color rgb="FFFF0000"/>
        <rFont val="HG正楷書体-PRO"/>
        <family val="4"/>
        <charset val="128"/>
      </rPr>
      <t>されています。
「HG正楷書体-PRO」でなく、「・」（ポツ）や「明朝体」の場合には、
外字が使われています。その文字につきましては、</t>
    </r>
    <r>
      <rPr>
        <b/>
        <sz val="20"/>
        <rFont val="HG正楷書体-PRO"/>
        <family val="4"/>
        <charset val="128"/>
      </rPr>
      <t>申し込み用紙</t>
    </r>
    <r>
      <rPr>
        <b/>
        <sz val="20"/>
        <color rgb="FFFF0000"/>
        <rFont val="HG正楷書体-PRO"/>
        <family val="4"/>
        <charset val="128"/>
      </rPr>
      <t>の</t>
    </r>
    <r>
      <rPr>
        <b/>
        <sz val="20"/>
        <rFont val="HG正楷書体-PRO"/>
        <family val="4"/>
        <charset val="128"/>
      </rPr>
      <t>職印の上のスペース</t>
    </r>
    <r>
      <rPr>
        <b/>
        <sz val="20"/>
        <color rgb="FFFF0000"/>
        <rFont val="HG正楷書体-PRO"/>
        <family val="4"/>
        <charset val="128"/>
      </rPr>
      <t>に、
赤字で２ｃｍ四方程度の大きさで、手書きをお願いいたします。</t>
    </r>
    <rPh sb="6" eb="8">
      <t>モジ</t>
    </rPh>
    <rPh sb="23" eb="25">
      <t>ヒョウジ</t>
    </rPh>
    <rPh sb="36" eb="37">
      <t>セイ</t>
    </rPh>
    <rPh sb="37" eb="40">
      <t>カイショタイ</t>
    </rPh>
    <rPh sb="58" eb="61">
      <t>ミンチョウタイ</t>
    </rPh>
    <rPh sb="63" eb="65">
      <t>バアイ</t>
    </rPh>
    <rPh sb="69" eb="71">
      <t>ガイジ</t>
    </rPh>
    <rPh sb="72" eb="73">
      <t>ツカ</t>
    </rPh>
    <rPh sb="82" eb="84">
      <t>モジ</t>
    </rPh>
    <rPh sb="92" eb="93">
      <t>モウ</t>
    </rPh>
    <rPh sb="94" eb="95">
      <t>コ</t>
    </rPh>
    <rPh sb="96" eb="98">
      <t>ヨウシ</t>
    </rPh>
    <phoneticPr fontId="2"/>
  </si>
  <si>
    <t>【男子出場選手入力シート】</t>
    <rPh sb="1" eb="3">
      <t>ダンシ</t>
    </rPh>
    <rPh sb="3" eb="5">
      <t>シュツジョウ</t>
    </rPh>
    <rPh sb="5" eb="7">
      <t>センシュ</t>
    </rPh>
    <rPh sb="7" eb="9">
      <t>ニュウリョク</t>
    </rPh>
    <phoneticPr fontId="2"/>
  </si>
  <si>
    <t>【女子出場選手入力シート】</t>
    <rPh sb="1" eb="3">
      <t>ジョシ</t>
    </rPh>
    <rPh sb="3" eb="5">
      <t>シュツジョウ</t>
    </rPh>
    <rPh sb="5" eb="7">
      <t>センシュ</t>
    </rPh>
    <rPh sb="7" eb="9">
      <t>ニュウリョク</t>
    </rPh>
    <phoneticPr fontId="2"/>
  </si>
  <si>
    <t>男子団体申込書</t>
    <rPh sb="2" eb="4">
      <t>ダンタイ</t>
    </rPh>
    <phoneticPr fontId="2"/>
  </si>
  <si>
    <t>女子団体申込書</t>
    <rPh sb="0" eb="1">
      <t>オンナ</t>
    </rPh>
    <rPh sb="2" eb="4">
      <t>ダンタイ</t>
    </rPh>
    <phoneticPr fontId="2"/>
  </si>
  <si>
    <t>天下</t>
    <rPh sb="0" eb="2">
      <t>テンカ</t>
    </rPh>
    <phoneticPr fontId="2"/>
  </si>
  <si>
    <t>団体職員</t>
    <rPh sb="0" eb="2">
      <t>ダンタイ</t>
    </rPh>
    <rPh sb="2" eb="4">
      <t>ショクイン</t>
    </rPh>
    <phoneticPr fontId="2"/>
  </si>
  <si>
    <t>てんか</t>
    <phoneticPr fontId="2"/>
  </si>
  <si>
    <t>渋川　花子</t>
    <rPh sb="0" eb="2">
      <t>シブカワ</t>
    </rPh>
    <rPh sb="3" eb="5">
      <t>ハナコ</t>
    </rPh>
    <phoneticPr fontId="2"/>
  </si>
  <si>
    <t>引率者氏名</t>
    <rPh sb="0" eb="3">
      <t>インソツシャ</t>
    </rPh>
    <rPh sb="3" eb="5">
      <t>シメイ</t>
    </rPh>
    <phoneticPr fontId="2"/>
  </si>
  <si>
    <t>引率者連絡先</t>
    <rPh sb="0" eb="3">
      <t>インソツシャ</t>
    </rPh>
    <rPh sb="3" eb="6">
      <t>レンラクサキ</t>
    </rPh>
    <phoneticPr fontId="2"/>
  </si>
  <si>
    <t>依頼監督の時の
保護者または外部指導者引率</t>
    <phoneticPr fontId="2"/>
  </si>
  <si>
    <t>大会名を選択（リストから選ぶ）</t>
    <rPh sb="0" eb="3">
      <t>タイカイメイ</t>
    </rPh>
    <rPh sb="4" eb="6">
      <t>センタク</t>
    </rPh>
    <rPh sb="12" eb="13">
      <t>エラ</t>
    </rPh>
    <phoneticPr fontId="2"/>
  </si>
  <si>
    <t>基本情報を入力</t>
    <rPh sb="0" eb="2">
      <t>キホン</t>
    </rPh>
    <rPh sb="2" eb="4">
      <t>ジョウホウ</t>
    </rPh>
    <rPh sb="5" eb="7">
      <t>ニュウリョク</t>
    </rPh>
    <phoneticPr fontId="2"/>
  </si>
  <si>
    <t>男子出場選手を決定</t>
    <rPh sb="0" eb="2">
      <t>ダンシ</t>
    </rPh>
    <rPh sb="2" eb="4">
      <t>シュツジョウ</t>
    </rPh>
    <rPh sb="4" eb="6">
      <t>センシュ</t>
    </rPh>
    <rPh sb="7" eb="9">
      <t>ケッテイ</t>
    </rPh>
    <phoneticPr fontId="2"/>
  </si>
  <si>
    <t>女子出場選手を決定</t>
    <rPh sb="0" eb="1">
      <t>オンナ</t>
    </rPh>
    <rPh sb="2" eb="4">
      <t>シュツジョウ</t>
    </rPh>
    <rPh sb="4" eb="6">
      <t>センシュ</t>
    </rPh>
    <rPh sb="7" eb="9">
      <t>ケッテイ</t>
    </rPh>
    <phoneticPr fontId="2"/>
  </si>
  <si>
    <t>男子個人申込書へ</t>
    <rPh sb="0" eb="2">
      <t>ダンシ</t>
    </rPh>
    <rPh sb="2" eb="4">
      <t>コジン</t>
    </rPh>
    <rPh sb="4" eb="7">
      <t>モウシコミショ</t>
    </rPh>
    <phoneticPr fontId="2"/>
  </si>
  <si>
    <t>女子個人申込書</t>
    <rPh sb="0" eb="1">
      <t>オンナ</t>
    </rPh>
    <phoneticPr fontId="2"/>
  </si>
  <si>
    <t>男子個人申込書</t>
    <rPh sb="0" eb="1">
      <t>オトコ</t>
    </rPh>
    <phoneticPr fontId="2"/>
  </si>
  <si>
    <t>女子個人申込書へ</t>
    <rPh sb="0" eb="2">
      <t>ジョシ</t>
    </rPh>
    <rPh sb="2" eb="4">
      <t>コジン</t>
    </rPh>
    <rPh sb="4" eb="7">
      <t>モウシコミショ</t>
    </rPh>
    <phoneticPr fontId="2"/>
  </si>
  <si>
    <t>沼田市立沼田中学校</t>
    <rPh sb="0" eb="2">
      <t>ヌマタ</t>
    </rPh>
    <rPh sb="2" eb="4">
      <t>シリツ</t>
    </rPh>
    <rPh sb="4" eb="6">
      <t>ヌマタ</t>
    </rPh>
    <rPh sb="6" eb="9">
      <t>チュウガッコウ</t>
    </rPh>
    <phoneticPr fontId="2"/>
  </si>
  <si>
    <t>ぬまたしりつぬまたちゅうがっこう</t>
    <phoneticPr fontId="2"/>
  </si>
  <si>
    <t>ぬまたしりつぬまたちゅうがっこう</t>
    <phoneticPr fontId="2"/>
  </si>
  <si>
    <t>このファイルを郡市委員長へ提出してください</t>
    <rPh sb="7" eb="8">
      <t>グン</t>
    </rPh>
    <rPh sb="8" eb="9">
      <t>シ</t>
    </rPh>
    <rPh sb="9" eb="12">
      <t>イインチョウ</t>
    </rPh>
    <rPh sb="13" eb="15">
      <t>テイシュツ</t>
    </rPh>
    <phoneticPr fontId="2"/>
  </si>
  <si>
    <t>郡市委員長の集約用（監督はいじりません）</t>
    <rPh sb="0" eb="1">
      <t>グン</t>
    </rPh>
    <rPh sb="1" eb="2">
      <t>シ</t>
    </rPh>
    <rPh sb="2" eb="5">
      <t>イインチョウ</t>
    </rPh>
    <rPh sb="6" eb="8">
      <t>シュウヤク</t>
    </rPh>
    <rPh sb="8" eb="9">
      <t>ヨウ</t>
    </rPh>
    <rPh sb="10" eb="12">
      <t>カントク</t>
    </rPh>
    <phoneticPr fontId="2"/>
  </si>
  <si>
    <t>【個人情報】(関東大会用)</t>
    <rPh sb="1" eb="3">
      <t>コジン</t>
    </rPh>
    <rPh sb="3" eb="5">
      <t>ジョウホウ</t>
    </rPh>
    <rPh sb="7" eb="9">
      <t>カントウ</t>
    </rPh>
    <rPh sb="9" eb="12">
      <t>タイカイヨウ</t>
    </rPh>
    <phoneticPr fontId="2"/>
  </si>
  <si>
    <t>【個人情報】(関東大会用)</t>
    <rPh sb="1" eb="3">
      <t>コジン</t>
    </rPh>
    <rPh sb="3" eb="5">
      <t>ジョウホウ</t>
    </rPh>
    <phoneticPr fontId="2"/>
  </si>
  <si>
    <t>関東大会申込書の印刷</t>
    <rPh sb="0" eb="2">
      <t>カントウ</t>
    </rPh>
    <rPh sb="2" eb="4">
      <t>タイカイ</t>
    </rPh>
    <rPh sb="4" eb="7">
      <t>モウシコミショ</t>
    </rPh>
    <rPh sb="8" eb="10">
      <t>インサツ</t>
    </rPh>
    <phoneticPr fontId="2"/>
  </si>
  <si>
    <t>男子出場選手数</t>
    <rPh sb="0" eb="2">
      <t>ダンシ</t>
    </rPh>
    <rPh sb="2" eb="4">
      <t>シュツジョウ</t>
    </rPh>
    <rPh sb="4" eb="7">
      <t>センシュスウ</t>
    </rPh>
    <phoneticPr fontId="2"/>
  </si>
  <si>
    <t>名</t>
    <rPh sb="0" eb="1">
      <t>メイ</t>
    </rPh>
    <phoneticPr fontId="2"/>
  </si>
  <si>
    <t>⑩</t>
    <phoneticPr fontId="2"/>
  </si>
  <si>
    <t>⑪</t>
    <phoneticPr fontId="2"/>
  </si>
  <si>
    <t>第４４回群馬県中学校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</si>
  <si>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第４５回群馬県中学校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</si>
  <si>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第４６回群馬県中学校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</si>
  <si>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第７０回群馬県中学校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</si>
  <si>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第７１回群馬県中学校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</si>
  <si>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第７２回群馬県中学校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</si>
  <si>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第４７回群馬県中学校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</si>
  <si>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第４８回群馬県中学校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</si>
  <si>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第４９回群馬県中学校</t>
    <rPh sb="0" eb="1">
      <t>ダイ</t>
    </rPh>
    <rPh sb="3" eb="4">
      <t>カイ</t>
    </rPh>
    <rPh sb="4" eb="7">
      <t>グンマケン</t>
    </rPh>
    <rPh sb="7" eb="10">
      <t>チュウガッコウ</t>
    </rPh>
    <phoneticPr fontId="2"/>
  </si>
  <si>
    <t>前橋市中学校</t>
    <rPh sb="0" eb="3">
      <t>マエバシシ</t>
    </rPh>
    <rPh sb="3" eb="6">
      <t>チュウガッコウ</t>
    </rPh>
    <phoneticPr fontId="2"/>
  </si>
  <si>
    <t>高崎市中体連</t>
    <rPh sb="0" eb="3">
      <t>タカサキシ</t>
    </rPh>
    <rPh sb="3" eb="6">
      <t>チュウタイレン</t>
    </rPh>
    <phoneticPr fontId="2"/>
  </si>
  <si>
    <t>桐生市・みどり市中学校</t>
    <rPh sb="0" eb="2">
      <t>キリュウ</t>
    </rPh>
    <rPh sb="2" eb="3">
      <t>シ</t>
    </rPh>
    <rPh sb="7" eb="8">
      <t>シ</t>
    </rPh>
    <rPh sb="8" eb="11">
      <t>チュウガッコウ</t>
    </rPh>
    <phoneticPr fontId="2"/>
  </si>
  <si>
    <t>伊勢崎市佐波郡中学校体育連盟</t>
    <rPh sb="0" eb="4">
      <t>イセサキシ</t>
    </rPh>
    <rPh sb="4" eb="7">
      <t>サワグン</t>
    </rPh>
    <rPh sb="7" eb="8">
      <t>チュウ</t>
    </rPh>
    <rPh sb="8" eb="10">
      <t>ガッコウ</t>
    </rPh>
    <rPh sb="10" eb="12">
      <t>タイイク</t>
    </rPh>
    <rPh sb="12" eb="14">
      <t>レンメイ</t>
    </rPh>
    <phoneticPr fontId="2"/>
  </si>
  <si>
    <t>太田市中学校</t>
    <rPh sb="0" eb="3">
      <t>オオタシ</t>
    </rPh>
    <rPh sb="3" eb="6">
      <t>チュウガッコウ</t>
    </rPh>
    <phoneticPr fontId="2"/>
  </si>
  <si>
    <t>沼田市中体連</t>
    <rPh sb="0" eb="3">
      <t>ヌマタシ</t>
    </rPh>
    <rPh sb="3" eb="6">
      <t>チュウタイレン</t>
    </rPh>
    <phoneticPr fontId="2"/>
  </si>
  <si>
    <t>館林市中学校</t>
    <rPh sb="0" eb="3">
      <t>タテバヤシシ</t>
    </rPh>
    <rPh sb="3" eb="6">
      <t>チュウガッコウ</t>
    </rPh>
    <phoneticPr fontId="2"/>
  </si>
  <si>
    <t>渋川北群馬中学校</t>
    <rPh sb="0" eb="2">
      <t>シブカワ</t>
    </rPh>
    <rPh sb="2" eb="5">
      <t>キタグンマ</t>
    </rPh>
    <rPh sb="5" eb="8">
      <t>チュウガッコウ</t>
    </rPh>
    <phoneticPr fontId="2"/>
  </si>
  <si>
    <t>藤岡多野中体連</t>
    <rPh sb="0" eb="2">
      <t>フジオカ</t>
    </rPh>
    <rPh sb="2" eb="4">
      <t>タノ</t>
    </rPh>
    <rPh sb="4" eb="7">
      <t>チュウタイレン</t>
    </rPh>
    <phoneticPr fontId="2"/>
  </si>
  <si>
    <t>富岡甘楽中体連</t>
    <rPh sb="0" eb="2">
      <t>トミオカ</t>
    </rPh>
    <rPh sb="2" eb="4">
      <t>カンラ</t>
    </rPh>
    <rPh sb="4" eb="7">
      <t>チュウタイレン</t>
    </rPh>
    <phoneticPr fontId="2"/>
  </si>
  <si>
    <t>安中市中学校</t>
    <rPh sb="0" eb="3">
      <t>アンナカシ</t>
    </rPh>
    <rPh sb="3" eb="6">
      <t>チュウガッコウ</t>
    </rPh>
    <phoneticPr fontId="2"/>
  </si>
  <si>
    <t>利根郡中体連</t>
    <rPh sb="0" eb="3">
      <t>トネグン</t>
    </rPh>
    <rPh sb="3" eb="6">
      <t>チュウタイレン</t>
    </rPh>
    <phoneticPr fontId="2"/>
  </si>
  <si>
    <t>吾妻郡中体連</t>
    <rPh sb="0" eb="3">
      <t>アガツマグン</t>
    </rPh>
    <rPh sb="3" eb="6">
      <t>チュウタイレン</t>
    </rPh>
    <phoneticPr fontId="2"/>
  </si>
  <si>
    <t>邑楽郡中学校</t>
    <rPh sb="0" eb="3">
      <t>オウラグン</t>
    </rPh>
    <rPh sb="3" eb="6">
      <t>チュウガッコウ</t>
    </rPh>
    <phoneticPr fontId="2"/>
  </si>
  <si>
    <t>度</t>
    <rPh sb="0" eb="1">
      <t>ド</t>
    </rPh>
    <phoneticPr fontId="2"/>
  </si>
  <si>
    <t>柔道大会</t>
    <rPh sb="0" eb="2">
      <t>ジュウドウ</t>
    </rPh>
    <rPh sb="2" eb="4">
      <t>タイカイ</t>
    </rPh>
    <phoneticPr fontId="2"/>
  </si>
  <si>
    <t>男子団体戦参加申込書</t>
    <rPh sb="0" eb="1">
      <t>オトコ</t>
    </rPh>
    <rPh sb="1" eb="2">
      <t>コ</t>
    </rPh>
    <rPh sb="2" eb="4">
      <t>ダンタイ</t>
    </rPh>
    <rPh sb="4" eb="5">
      <t>イクサ</t>
    </rPh>
    <rPh sb="5" eb="7">
      <t>サンカ</t>
    </rPh>
    <rPh sb="7" eb="10">
      <t>モウシコミショ</t>
    </rPh>
    <phoneticPr fontId="2"/>
  </si>
  <si>
    <t>連絡先（学校以外）</t>
    <rPh sb="0" eb="3">
      <t>レンラクサキ</t>
    </rPh>
    <rPh sb="4" eb="6">
      <t>ガッコウ</t>
    </rPh>
    <rPh sb="6" eb="8">
      <t>イガイ</t>
    </rPh>
    <phoneticPr fontId="2"/>
  </si>
  <si>
    <t>　【自宅 ・携帯等】</t>
    <rPh sb="2" eb="4">
      <t>ジタク</t>
    </rPh>
    <rPh sb="6" eb="8">
      <t>ケイタイ</t>
    </rPh>
    <rPh sb="8" eb="9">
      <t>トウ</t>
    </rPh>
    <phoneticPr fontId="2"/>
  </si>
  <si>
    <t>（ふ　り　が　な）</t>
    <phoneticPr fontId="2"/>
  </si>
  <si>
    <t>大　将</t>
    <rPh sb="0" eb="1">
      <t>ダイ</t>
    </rPh>
    <rPh sb="2" eb="3">
      <t>ショウ</t>
    </rPh>
    <phoneticPr fontId="2"/>
  </si>
  <si>
    <t>副　将</t>
    <rPh sb="0" eb="1">
      <t>フク</t>
    </rPh>
    <rPh sb="2" eb="3">
      <t>ショウ</t>
    </rPh>
    <phoneticPr fontId="2"/>
  </si>
  <si>
    <t>中　堅</t>
    <rPh sb="0" eb="1">
      <t>ナカ</t>
    </rPh>
    <rPh sb="2" eb="3">
      <t>ケン</t>
    </rPh>
    <phoneticPr fontId="2"/>
  </si>
  <si>
    <t>次　鋒</t>
    <rPh sb="0" eb="1">
      <t>ツギ</t>
    </rPh>
    <rPh sb="2" eb="3">
      <t>ホコ</t>
    </rPh>
    <phoneticPr fontId="2"/>
  </si>
  <si>
    <t>先　鋒</t>
    <rPh sb="0" eb="1">
      <t>サキ</t>
    </rPh>
    <phoneticPr fontId="2"/>
  </si>
  <si>
    <t>補　員</t>
    <rPh sb="0" eb="1">
      <t>ホ</t>
    </rPh>
    <rPh sb="2" eb="3">
      <t>イン</t>
    </rPh>
    <phoneticPr fontId="2"/>
  </si>
  <si>
    <t>※本大会のプログラム、報道発表、ホームページ、記録集における氏名・学校名・学年・写真等の掲載に
　ついては、参加生徒の保護者の同意を得ています。</t>
    <rPh sb="1" eb="2">
      <t>ホン</t>
    </rPh>
    <rPh sb="2" eb="4">
      <t>タイカイ</t>
    </rPh>
    <rPh sb="11" eb="13">
      <t>ホウドウ</t>
    </rPh>
    <rPh sb="13" eb="15">
      <t>ハッピョウ</t>
    </rPh>
    <rPh sb="23" eb="26">
      <t>キロクシュウ</t>
    </rPh>
    <rPh sb="30" eb="32">
      <t>シメイ</t>
    </rPh>
    <rPh sb="33" eb="36">
      <t>ガッコウメイ</t>
    </rPh>
    <rPh sb="37" eb="39">
      <t>ガクネン</t>
    </rPh>
    <rPh sb="40" eb="42">
      <t>シャシン</t>
    </rPh>
    <rPh sb="42" eb="43">
      <t>トウ</t>
    </rPh>
    <rPh sb="44" eb="46">
      <t>ケイサイ</t>
    </rPh>
    <phoneticPr fontId="2"/>
  </si>
  <si>
    <t>　 なお、同意が得られない生徒は、別添によりその旨を報告します。</t>
    <rPh sb="5" eb="7">
      <t>ドウイ</t>
    </rPh>
    <rPh sb="8" eb="9">
      <t>エ</t>
    </rPh>
    <rPh sb="13" eb="15">
      <t>セイト</t>
    </rPh>
    <rPh sb="17" eb="19">
      <t>ベッテン</t>
    </rPh>
    <rPh sb="24" eb="25">
      <t>ムネ</t>
    </rPh>
    <rPh sb="26" eb="28">
      <t>ホウコク</t>
    </rPh>
    <phoneticPr fontId="2"/>
  </si>
  <si>
    <t>上記の生徒の大会参加を許可する。</t>
    <rPh sb="0" eb="2">
      <t>ジョウキ</t>
    </rPh>
    <rPh sb="3" eb="5">
      <t>セイト</t>
    </rPh>
    <rPh sb="6" eb="8">
      <t>タイカイ</t>
    </rPh>
    <rPh sb="8" eb="10">
      <t>サンカ</t>
    </rPh>
    <rPh sb="11" eb="13">
      <t>キョカ</t>
    </rPh>
    <phoneticPr fontId="2"/>
  </si>
  <si>
    <t>校　長　名</t>
    <rPh sb="0" eb="1">
      <t>コウ</t>
    </rPh>
    <rPh sb="2" eb="3">
      <t>チョウ</t>
    </rPh>
    <rPh sb="4" eb="5">
      <t>メイ</t>
    </rPh>
    <phoneticPr fontId="2"/>
  </si>
  <si>
    <t>印</t>
    <rPh sb="0" eb="1">
      <t>イン</t>
    </rPh>
    <phoneticPr fontId="2"/>
  </si>
  <si>
    <t>女子団体戦参加申込書</t>
    <rPh sb="0" eb="1">
      <t>オンナ</t>
    </rPh>
    <rPh sb="1" eb="2">
      <t>コ</t>
    </rPh>
    <rPh sb="2" eb="4">
      <t>ダンタイ</t>
    </rPh>
    <rPh sb="4" eb="5">
      <t>イクサ</t>
    </rPh>
    <rPh sb="5" eb="7">
      <t>サンカ</t>
    </rPh>
    <rPh sb="7" eb="10">
      <t>モウシコミショ</t>
    </rPh>
    <phoneticPr fontId="2"/>
  </si>
  <si>
    <t>男子個人戦参加申込書</t>
    <rPh sb="0" eb="2">
      <t>ダンシ</t>
    </rPh>
    <rPh sb="2" eb="5">
      <t>コジンセン</t>
    </rPh>
    <rPh sb="5" eb="7">
      <t>サンカ</t>
    </rPh>
    <rPh sb="7" eb="10">
      <t>モウシコミショ</t>
    </rPh>
    <phoneticPr fontId="2"/>
  </si>
  <si>
    <t>階　級</t>
    <rPh sb="0" eb="1">
      <t>カイ</t>
    </rPh>
    <rPh sb="2" eb="3">
      <t>キュウ</t>
    </rPh>
    <phoneticPr fontId="2"/>
  </si>
  <si>
    <t>女子個人戦参加申込書</t>
    <rPh sb="0" eb="2">
      <t>ジョシ</t>
    </rPh>
    <rPh sb="2" eb="5">
      <t>コジンセン</t>
    </rPh>
    <rPh sb="5" eb="7">
      <t>サンカ</t>
    </rPh>
    <rPh sb="7" eb="10">
      <t>モウシコミショ</t>
    </rPh>
    <phoneticPr fontId="2"/>
  </si>
  <si>
    <t>男子参加人数</t>
    <rPh sb="0" eb="2">
      <t>ダンシ</t>
    </rPh>
    <rPh sb="2" eb="4">
      <t>サンカ</t>
    </rPh>
    <rPh sb="4" eb="6">
      <t>ニンズウ</t>
    </rPh>
    <phoneticPr fontId="2"/>
  </si>
  <si>
    <t>女子参加人数</t>
    <rPh sb="0" eb="2">
      <t>ジョシ</t>
    </rPh>
    <rPh sb="2" eb="4">
      <t>サンカ</t>
    </rPh>
    <rPh sb="4" eb="6">
      <t>ニンズウ</t>
    </rPh>
    <phoneticPr fontId="2"/>
  </si>
  <si>
    <t>合計参加人数</t>
    <rPh sb="0" eb="2">
      <t>ゴウケイ</t>
    </rPh>
    <rPh sb="2" eb="4">
      <t>サンカ</t>
    </rPh>
    <rPh sb="4" eb="6">
      <t>ニンズウ</t>
    </rPh>
    <phoneticPr fontId="2"/>
  </si>
  <si>
    <t>大会参加費・特別救護費</t>
    <rPh sb="6" eb="8">
      <t>トクベツ</t>
    </rPh>
    <rPh sb="8" eb="11">
      <t>キュウゴヒ</t>
    </rPh>
    <phoneticPr fontId="2"/>
  </si>
  <si>
    <t>一人分は</t>
    <rPh sb="0" eb="2">
      <t>ヒトリ</t>
    </rPh>
    <rPh sb="2" eb="3">
      <t>ブン</t>
    </rPh>
    <phoneticPr fontId="2"/>
  </si>
  <si>
    <t>となります。</t>
    <phoneticPr fontId="2"/>
  </si>
  <si>
    <t>男子監督</t>
    <rPh sb="0" eb="2">
      <t>ダンシ</t>
    </rPh>
    <rPh sb="2" eb="4">
      <t>カントク</t>
    </rPh>
    <phoneticPr fontId="2"/>
  </si>
  <si>
    <t>女子監督</t>
    <rPh sb="0" eb="2">
      <t>ジョシ</t>
    </rPh>
    <rPh sb="2" eb="4">
      <t>カントク</t>
    </rPh>
    <phoneticPr fontId="2"/>
  </si>
  <si>
    <t>女子コーチ</t>
    <rPh sb="0" eb="2">
      <t>ジョシ</t>
    </rPh>
    <phoneticPr fontId="2"/>
  </si>
  <si>
    <t>外部コーチ 有</t>
  </si>
  <si>
    <t>関東男子団体申込書へ</t>
    <rPh sb="0" eb="2">
      <t>カントウ</t>
    </rPh>
    <rPh sb="2" eb="4">
      <t>ダンシ</t>
    </rPh>
    <rPh sb="4" eb="6">
      <t>ダンタイ</t>
    </rPh>
    <rPh sb="6" eb="9">
      <t>モウシコミショ</t>
    </rPh>
    <phoneticPr fontId="2"/>
  </si>
  <si>
    <t>関東男子個人申込書へ</t>
    <rPh sb="0" eb="2">
      <t>カントウ</t>
    </rPh>
    <rPh sb="2" eb="4">
      <t>ダンシ</t>
    </rPh>
    <rPh sb="4" eb="6">
      <t>コジン</t>
    </rPh>
    <rPh sb="6" eb="9">
      <t>モウシコミショ</t>
    </rPh>
    <phoneticPr fontId="2"/>
  </si>
  <si>
    <t>関東女子団体申込書へ</t>
    <rPh sb="0" eb="2">
      <t>カントウ</t>
    </rPh>
    <rPh sb="2" eb="3">
      <t>オンナ</t>
    </rPh>
    <rPh sb="4" eb="6">
      <t>ダンタイ</t>
    </rPh>
    <rPh sb="6" eb="9">
      <t>モウシコミショ</t>
    </rPh>
    <phoneticPr fontId="2"/>
  </si>
  <si>
    <t>関東女子個人申込書へ</t>
    <rPh sb="0" eb="2">
      <t>カントウ</t>
    </rPh>
    <rPh sb="2" eb="3">
      <t>オンナ</t>
    </rPh>
    <rPh sb="4" eb="6">
      <t>コジン</t>
    </rPh>
    <rPh sb="6" eb="9">
      <t>モウシコミショ</t>
    </rPh>
    <phoneticPr fontId="2"/>
  </si>
  <si>
    <t>予選
順位</t>
    <rPh sb="0" eb="2">
      <t>ヨセン</t>
    </rPh>
    <rPh sb="3" eb="5">
      <t>ジュンイ</t>
    </rPh>
    <phoneticPr fontId="2"/>
  </si>
  <si>
    <t>１位</t>
    <rPh sb="1" eb="2">
      <t>イ</t>
    </rPh>
    <phoneticPr fontId="2"/>
  </si>
  <si>
    <t>１位</t>
    <phoneticPr fontId="2"/>
  </si>
  <si>
    <t>⑫</t>
    <phoneticPr fontId="2"/>
  </si>
  <si>
    <t>監督・コーチ名</t>
    <rPh sb="0" eb="2">
      <t>カントク</t>
    </rPh>
    <rPh sb="6" eb="7">
      <t>メイ</t>
    </rPh>
    <phoneticPr fontId="2"/>
  </si>
  <si>
    <t>参加費</t>
    <rPh sb="0" eb="3">
      <t>サンカヒ</t>
    </rPh>
    <phoneticPr fontId="2"/>
  </si>
  <si>
    <t>女子出場選手数</t>
    <rPh sb="0" eb="1">
      <t>オンナ</t>
    </rPh>
    <rPh sb="2" eb="4">
      <t>シュツジョウ</t>
    </rPh>
    <rPh sb="4" eb="7">
      <t>センシュスウ</t>
    </rPh>
    <phoneticPr fontId="2"/>
  </si>
  <si>
    <r>
      <t>本申し込みファイルについての</t>
    </r>
    <r>
      <rPr>
        <b/>
        <sz val="11"/>
        <color rgb="FFFF0000"/>
        <rFont val="ＭＳ Ｐゴシック"/>
        <family val="3"/>
        <charset val="128"/>
      </rPr>
      <t>お問い合わせ</t>
    </r>
    <r>
      <rPr>
        <b/>
        <sz val="11"/>
        <rFont val="ＭＳ Ｐゴシック"/>
        <family val="3"/>
        <charset val="128"/>
      </rPr>
      <t>は、
「富岡西中 吉田（0274-62-2017）」まで、お願いします。</t>
    </r>
    <phoneticPr fontId="2"/>
  </si>
  <si>
    <t>円</t>
    <rPh sb="0" eb="1">
      <t>エン</t>
    </rPh>
    <phoneticPr fontId="2"/>
  </si>
  <si>
    <t>特別救護費</t>
    <phoneticPr fontId="2"/>
  </si>
  <si>
    <t>計</t>
    <rPh sb="0" eb="1">
      <t>ケイ</t>
    </rPh>
    <phoneticPr fontId="2"/>
  </si>
  <si>
    <t>男子</t>
    <rPh sb="0" eb="1">
      <t>オトコ</t>
    </rPh>
    <phoneticPr fontId="2"/>
  </si>
  <si>
    <t>女子</t>
    <rPh sb="0" eb="1">
      <t>オンナ</t>
    </rPh>
    <phoneticPr fontId="2"/>
  </si>
  <si>
    <t>↑「吉」の下が長い外字が入力されています。</t>
    <rPh sb="2" eb="3">
      <t>ヨシ</t>
    </rPh>
    <rPh sb="5" eb="6">
      <t>シタ</t>
    </rPh>
    <rPh sb="7" eb="8">
      <t>ナガ</t>
    </rPh>
    <rPh sb="9" eb="11">
      <t>ガイジ</t>
    </rPh>
    <rPh sb="12" eb="14">
      <t>ニュウリョク</t>
    </rPh>
    <phoneticPr fontId="2"/>
  </si>
  <si>
    <t>監督・コーチ名の確認</t>
    <rPh sb="0" eb="2">
      <t>カントク</t>
    </rPh>
    <rPh sb="6" eb="7">
      <t>メイ</t>
    </rPh>
    <rPh sb="8" eb="10">
      <t>カクニン</t>
    </rPh>
    <phoneticPr fontId="2"/>
  </si>
  <si>
    <t>参加費の確認</t>
    <rPh sb="0" eb="3">
      <t>サンカヒ</t>
    </rPh>
    <rPh sb="4" eb="6">
      <t>カクニン</t>
    </rPh>
    <phoneticPr fontId="2"/>
  </si>
  <si>
    <t>関東大会用</t>
    <rPh sb="0" eb="2">
      <t>カントウ</t>
    </rPh>
    <rPh sb="2" eb="4">
      <t>タイカイ</t>
    </rPh>
    <rPh sb="4" eb="5">
      <t>ヨウ</t>
    </rPh>
    <phoneticPr fontId="2"/>
  </si>
  <si>
    <t>大会参加費</t>
    <phoneticPr fontId="2"/>
  </si>
  <si>
    <t>関東大会申込時事務局コピー</t>
    <rPh sb="0" eb="2">
      <t>カントウ</t>
    </rPh>
    <rPh sb="2" eb="4">
      <t>タイカイ</t>
    </rPh>
    <rPh sb="4" eb="6">
      <t>モウシコミ</t>
    </rPh>
    <rPh sb="6" eb="7">
      <t>ジ</t>
    </rPh>
    <rPh sb="7" eb="10">
      <t>ジムキョク</t>
    </rPh>
    <phoneticPr fontId="2"/>
  </si>
  <si>
    <t>監督</t>
    <rPh sb="0" eb="2">
      <t>カントク</t>
    </rPh>
    <phoneticPr fontId="2"/>
  </si>
  <si>
    <t>コーチ</t>
    <phoneticPr fontId="2"/>
  </si>
  <si>
    <t>義人</t>
    <rPh sb="0" eb="2">
      <t>ギジン</t>
    </rPh>
    <phoneticPr fontId="2"/>
  </si>
  <si>
    <t>ぎじん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</si>
</sst>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0.0_ "/>
    <numFmt numFmtId="177" formatCode="0_ "/>
    <numFmt numFmtId="178" formatCode="yyyy/m/d;@"/>
    <numFmt numFmtId="179" formatCode="#,###"/>
    <numFmt numFmtId="180" formatCode="0.0"/>
    <numFmt numFmtId="181" formatCode="[$-F800]dddd\,\ mmmm\ dd\,\ yyyy"/>
    <numFmt numFmtId="182" formatCode="#"/>
  </numFmts>
  <fonts count="6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24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sz val="28"/>
      <name val="ＭＳ Ｐ明朝"/>
      <family val="1"/>
      <charset val="128"/>
    </font>
    <font>
      <b/>
      <sz val="26"/>
      <name val="ＭＳ Ｐ明朝"/>
      <family val="1"/>
      <charset val="128"/>
    </font>
    <font>
      <sz val="1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22"/>
      <name val="ＭＳ Ｐ明朝"/>
      <family val="1"/>
      <charset val="128"/>
    </font>
    <font>
      <b/>
      <sz val="28"/>
      <color rgb="FFFF0000"/>
      <name val="ＭＳ Ｐ明朝"/>
      <family val="1"/>
      <charset val="128"/>
    </font>
    <font>
      <u/>
      <sz val="22"/>
      <color theme="10"/>
      <name val="ＭＳ Ｐゴシック"/>
      <family val="3"/>
      <charset val="128"/>
    </font>
    <font>
      <u/>
      <sz val="28"/>
      <color theme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  <font>
      <sz val="26"/>
      <color rgb="FFFF0000"/>
      <name val="HG正楷書体-PRO"/>
      <family val="4"/>
      <charset val="128"/>
    </font>
    <font>
      <sz val="26"/>
      <name val="HG正楷書体-PRO"/>
      <family val="4"/>
      <charset val="128"/>
    </font>
    <font>
      <sz val="24"/>
      <name val="HG正楷書体-PRO"/>
      <family val="4"/>
      <charset val="128"/>
    </font>
    <font>
      <sz val="11"/>
      <name val="HG正楷書体-PRO"/>
      <family val="4"/>
      <charset val="128"/>
    </font>
    <font>
      <u/>
      <sz val="22"/>
      <color theme="10"/>
      <name val="HG正楷書体-PRO"/>
      <family val="4"/>
      <charset val="128"/>
    </font>
    <font>
      <sz val="20"/>
      <name val="HG正楷書体-PRO"/>
      <family val="4"/>
      <charset val="128"/>
    </font>
    <font>
      <u/>
      <sz val="22"/>
      <color theme="10"/>
      <name val="ＭＳ Ｐゴシック"/>
      <family val="3"/>
      <charset val="128"/>
      <scheme val="major"/>
    </font>
    <font>
      <b/>
      <sz val="20"/>
      <color rgb="FFFF0000"/>
      <name val="HG正楷書体-PRO"/>
      <family val="4"/>
      <charset val="128"/>
    </font>
    <font>
      <b/>
      <sz val="20"/>
      <name val="HG正楷書体-PRO"/>
      <family val="4"/>
      <charset val="128"/>
    </font>
    <font>
      <sz val="18"/>
      <name val="HG正楷書体-PRO"/>
      <family val="4"/>
      <charset val="128"/>
    </font>
    <font>
      <sz val="9"/>
      <name val="ＭＳ Ｐ明朝"/>
      <family val="1"/>
      <charset val="128"/>
    </font>
    <font>
      <b/>
      <sz val="9"/>
      <color indexed="10"/>
      <name val="MS P ゴシック"/>
      <family val="3"/>
      <charset val="128"/>
    </font>
    <font>
      <sz val="11"/>
      <color theme="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20"/>
      <color theme="6" tint="0.39997558519241921"/>
      <name val="ＭＳ Ｐ明朝"/>
      <family val="1"/>
      <charset val="128"/>
    </font>
    <font>
      <sz val="20"/>
      <color rgb="FFFFFF6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indexed="17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</fills>
  <borders count="1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2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1" applyFont="1" applyAlignment="1">
      <alignment horizontal="center" vertical="center" shrinkToFit="1"/>
    </xf>
    <xf numFmtId="178" fontId="0" fillId="0" borderId="0" xfId="1" applyNumberFormat="1" applyFont="1" applyAlignment="1">
      <alignment horizontal="center" vertical="center" shrinkToFit="1"/>
    </xf>
    <xf numFmtId="0" fontId="0" fillId="0" borderId="0" xfId="1" applyFont="1" applyAlignment="1">
      <alignment vertical="center" shrinkToFit="1"/>
    </xf>
    <xf numFmtId="0" fontId="11" fillId="0" borderId="0" xfId="1" applyFont="1" applyAlignment="1">
      <alignment vertical="center" shrinkToFit="1"/>
    </xf>
    <xf numFmtId="0" fontId="11" fillId="0" borderId="0" xfId="1" applyFont="1" applyAlignment="1">
      <alignment horizontal="center" vertical="center" shrinkToFit="1"/>
    </xf>
    <xf numFmtId="0" fontId="1" fillId="0" borderId="0" xfId="1" applyFont="1" applyAlignment="1">
      <alignment vertical="center" shrinkToFit="1"/>
    </xf>
    <xf numFmtId="0" fontId="0" fillId="0" borderId="0" xfId="4" applyFont="1" applyAlignment="1">
      <alignment vertical="center"/>
    </xf>
    <xf numFmtId="0" fontId="0" fillId="0" borderId="0" xfId="4" applyFont="1"/>
    <xf numFmtId="0" fontId="1" fillId="0" borderId="0" xfId="4" applyFont="1" applyAlignment="1">
      <alignment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0" fillId="0" borderId="0" xfId="4" applyFont="1" applyFill="1" applyAlignment="1">
      <alignment vertical="center"/>
    </xf>
    <xf numFmtId="0" fontId="0" fillId="0" borderId="0" xfId="4" applyFont="1" applyAlignment="1">
      <alignment horizontal="center"/>
    </xf>
    <xf numFmtId="0" fontId="0" fillId="0" borderId="0" xfId="4" applyFont="1" applyAlignment="1">
      <alignment horizontal="center" vertical="center"/>
    </xf>
    <xf numFmtId="0" fontId="0" fillId="0" borderId="0" xfId="4" applyFont="1" applyAlignment="1">
      <alignment horizontal="right"/>
    </xf>
    <xf numFmtId="0" fontId="1" fillId="6" borderId="0" xfId="1" applyFont="1" applyFill="1" applyBorder="1" applyAlignment="1">
      <alignment horizontal="center" vertical="center" shrinkToFit="1"/>
    </xf>
    <xf numFmtId="0" fontId="0" fillId="6" borderId="0" xfId="1" applyFont="1" applyFill="1" applyBorder="1" applyAlignment="1">
      <alignment horizontal="center" vertical="center" shrinkToFit="1"/>
    </xf>
    <xf numFmtId="178" fontId="1" fillId="6" borderId="0" xfId="1" applyNumberFormat="1" applyFont="1" applyFill="1" applyBorder="1" applyAlignment="1">
      <alignment horizontal="center" vertical="center" shrinkToFit="1"/>
    </xf>
    <xf numFmtId="176" fontId="1" fillId="6" borderId="0" xfId="1" applyNumberFormat="1" applyFont="1" applyFill="1" applyBorder="1" applyAlignment="1">
      <alignment horizontal="center" vertical="center" shrinkToFit="1"/>
    </xf>
    <xf numFmtId="0" fontId="12" fillId="6" borderId="0" xfId="1" applyFont="1" applyFill="1" applyBorder="1" applyAlignment="1">
      <alignment horizontal="center" vertical="center" shrinkToFit="1"/>
    </xf>
    <xf numFmtId="0" fontId="16" fillId="0" borderId="44" xfId="1" applyFont="1" applyFill="1" applyBorder="1" applyAlignment="1">
      <alignment horizontal="center" vertical="center" shrinkToFit="1"/>
    </xf>
    <xf numFmtId="178" fontId="16" fillId="0" borderId="44" xfId="1" applyNumberFormat="1" applyFont="1" applyFill="1" applyBorder="1" applyAlignment="1">
      <alignment horizontal="center" vertical="center" shrinkToFit="1"/>
    </xf>
    <xf numFmtId="176" fontId="16" fillId="0" borderId="44" xfId="1" applyNumberFormat="1" applyFont="1" applyFill="1" applyBorder="1" applyAlignment="1">
      <alignment horizontal="center" vertical="center" shrinkToFit="1"/>
    </xf>
    <xf numFmtId="0" fontId="14" fillId="0" borderId="0" xfId="4" applyFont="1" applyFill="1" applyBorder="1" applyAlignment="1">
      <alignment horizontal="center" vertical="center" shrinkToFit="1"/>
    </xf>
    <xf numFmtId="178" fontId="14" fillId="0" borderId="0" xfId="4" applyNumberFormat="1" applyFont="1" applyFill="1" applyBorder="1" applyAlignment="1">
      <alignment horizontal="center" vertical="center" shrinkToFit="1"/>
    </xf>
    <xf numFmtId="176" fontId="14" fillId="0" borderId="0" xfId="4" applyNumberFormat="1" applyFont="1" applyFill="1" applyBorder="1" applyAlignment="1">
      <alignment horizontal="center" vertical="center" shrinkToFit="1"/>
    </xf>
    <xf numFmtId="0" fontId="14" fillId="0" borderId="0" xfId="4" applyFont="1" applyAlignment="1">
      <alignment vertical="center" shrinkToFit="1"/>
    </xf>
    <xf numFmtId="0" fontId="14" fillId="0" borderId="51" xfId="4" applyFont="1" applyFill="1" applyBorder="1" applyAlignment="1">
      <alignment horizontal="center" vertical="center" shrinkToFit="1"/>
    </xf>
    <xf numFmtId="0" fontId="14" fillId="0" borderId="2" xfId="4" applyFont="1" applyFill="1" applyBorder="1" applyAlignment="1">
      <alignment horizontal="center" vertical="center" shrinkToFit="1"/>
    </xf>
    <xf numFmtId="0" fontId="14" fillId="0" borderId="36" xfId="4" applyFont="1" applyFill="1" applyBorder="1" applyAlignment="1">
      <alignment horizontal="center" vertical="center" shrinkToFit="1"/>
    </xf>
    <xf numFmtId="0" fontId="14" fillId="0" borderId="0" xfId="4" applyFont="1" applyFill="1" applyBorder="1" applyAlignment="1">
      <alignment vertical="center" shrinkToFit="1"/>
    </xf>
    <xf numFmtId="0" fontId="14" fillId="0" borderId="0" xfId="4" applyFont="1" applyFill="1" applyAlignment="1">
      <alignment vertical="center" shrinkToFit="1"/>
    </xf>
    <xf numFmtId="0" fontId="17" fillId="0" borderId="52" xfId="4" applyFont="1" applyFill="1" applyBorder="1" applyAlignment="1">
      <alignment horizontal="center" vertical="center" shrinkToFit="1"/>
    </xf>
    <xf numFmtId="0" fontId="17" fillId="0" borderId="47" xfId="4" applyFont="1" applyFill="1" applyBorder="1" applyAlignment="1">
      <alignment horizontal="center" vertical="center" shrinkToFit="1"/>
    </xf>
    <xf numFmtId="0" fontId="17" fillId="0" borderId="46" xfId="4" applyFont="1" applyFill="1" applyBorder="1" applyAlignment="1">
      <alignment horizontal="center" vertical="center" shrinkToFit="1"/>
    </xf>
    <xf numFmtId="178" fontId="17" fillId="0" borderId="46" xfId="4" applyNumberFormat="1" applyFont="1" applyFill="1" applyBorder="1" applyAlignment="1">
      <alignment horizontal="center" vertical="center" shrinkToFit="1"/>
    </xf>
    <xf numFmtId="176" fontId="17" fillId="0" borderId="46" xfId="4" applyNumberFormat="1" applyFont="1" applyFill="1" applyBorder="1" applyAlignment="1">
      <alignment horizontal="center" vertical="center" shrinkToFit="1"/>
    </xf>
    <xf numFmtId="176" fontId="17" fillId="0" borderId="25" xfId="4" applyNumberFormat="1" applyFont="1" applyFill="1" applyBorder="1" applyAlignment="1">
      <alignment horizontal="center" vertical="center" shrinkToFit="1"/>
    </xf>
    <xf numFmtId="0" fontId="14" fillId="0" borderId="59" xfId="4" applyFont="1" applyFill="1" applyBorder="1" applyAlignment="1">
      <alignment horizontal="center" vertical="center" shrinkToFit="1"/>
    </xf>
    <xf numFmtId="0" fontId="14" fillId="0" borderId="48" xfId="4" applyFont="1" applyFill="1" applyBorder="1" applyAlignment="1">
      <alignment horizontal="center" vertical="center" shrinkToFit="1"/>
    </xf>
    <xf numFmtId="0" fontId="14" fillId="0" borderId="60" xfId="4" applyFont="1" applyFill="1" applyBorder="1" applyAlignment="1">
      <alignment horizontal="center" vertical="center" shrinkToFit="1"/>
    </xf>
    <xf numFmtId="0" fontId="14" fillId="0" borderId="23" xfId="4" applyFont="1" applyFill="1" applyBorder="1" applyAlignment="1">
      <alignment horizontal="center" vertical="center" shrinkToFit="1"/>
    </xf>
    <xf numFmtId="0" fontId="14" fillId="0" borderId="44" xfId="4" applyFont="1" applyFill="1" applyBorder="1" applyAlignment="1">
      <alignment horizontal="center" vertical="center" shrinkToFit="1"/>
    </xf>
    <xf numFmtId="178" fontId="14" fillId="0" borderId="44" xfId="4" applyNumberFormat="1" applyFont="1" applyFill="1" applyBorder="1" applyAlignment="1">
      <alignment horizontal="center" vertical="center" shrinkToFit="1"/>
    </xf>
    <xf numFmtId="176" fontId="14" fillId="0" borderId="44" xfId="4" applyNumberFormat="1" applyFont="1" applyFill="1" applyBorder="1" applyAlignment="1">
      <alignment horizontal="center" vertical="center" shrinkToFit="1"/>
    </xf>
    <xf numFmtId="176" fontId="14" fillId="0" borderId="5" xfId="4" applyNumberFormat="1" applyFont="1" applyFill="1" applyBorder="1" applyAlignment="1">
      <alignment horizontal="center" vertical="center" shrinkToFit="1"/>
    </xf>
    <xf numFmtId="0" fontId="14" fillId="0" borderId="1" xfId="4" applyFont="1" applyFill="1" applyBorder="1" applyAlignment="1">
      <alignment vertical="center" shrinkToFit="1"/>
    </xf>
    <xf numFmtId="0" fontId="14" fillId="0" borderId="9" xfId="4" applyFont="1" applyFill="1" applyBorder="1" applyAlignment="1">
      <alignment horizontal="center" vertical="center" shrinkToFit="1"/>
    </xf>
    <xf numFmtId="0" fontId="15" fillId="0" borderId="44" xfId="1" applyFont="1" applyFill="1" applyBorder="1" applyAlignment="1">
      <alignment horizontal="center" vertical="center" shrinkToFit="1"/>
    </xf>
    <xf numFmtId="178" fontId="15" fillId="0" borderId="44" xfId="1" applyNumberFormat="1" applyFont="1" applyFill="1" applyBorder="1" applyAlignment="1">
      <alignment horizontal="center" vertical="center" shrinkToFit="1"/>
    </xf>
    <xf numFmtId="176" fontId="15" fillId="0" borderId="44" xfId="1" applyNumberFormat="1" applyFont="1" applyFill="1" applyBorder="1" applyAlignment="1">
      <alignment horizontal="center" vertical="center" shrinkToFit="1"/>
    </xf>
    <xf numFmtId="0" fontId="18" fillId="4" borderId="62" xfId="1" applyFont="1" applyFill="1" applyBorder="1" applyAlignment="1">
      <alignment horizontal="center" vertical="center" shrinkToFit="1"/>
    </xf>
    <xf numFmtId="0" fontId="18" fillId="7" borderId="62" xfId="1" applyFont="1" applyFill="1" applyBorder="1" applyAlignment="1">
      <alignment horizontal="center" vertical="center" shrinkToFit="1"/>
    </xf>
    <xf numFmtId="0" fontId="1" fillId="0" borderId="0" xfId="4" applyFont="1" applyBorder="1" applyAlignment="1">
      <alignment vertical="center"/>
    </xf>
    <xf numFmtId="0" fontId="0" fillId="0" borderId="1" xfId="4" applyFont="1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42" xfId="4" applyFont="1" applyFill="1" applyBorder="1" applyAlignment="1">
      <alignment horizontal="center" vertical="center" shrinkToFit="1"/>
    </xf>
    <xf numFmtId="0" fontId="18" fillId="4" borderId="38" xfId="1" applyFont="1" applyFill="1" applyBorder="1" applyAlignment="1">
      <alignment horizontal="center" vertical="center" shrinkToFit="1"/>
    </xf>
    <xf numFmtId="0" fontId="18" fillId="4" borderId="64" xfId="1" applyFont="1" applyFill="1" applyBorder="1" applyAlignment="1">
      <alignment horizontal="center" vertical="center" shrinkToFit="1"/>
    </xf>
    <xf numFmtId="0" fontId="18" fillId="4" borderId="57" xfId="1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vertical="center" wrapText="1"/>
    </xf>
    <xf numFmtId="0" fontId="18" fillId="4" borderId="57" xfId="1" applyFont="1" applyFill="1" applyBorder="1" applyAlignment="1">
      <alignment horizontal="center" vertical="center" shrinkToFit="1"/>
    </xf>
    <xf numFmtId="0" fontId="9" fillId="0" borderId="55" xfId="4" applyFont="1" applyBorder="1" applyAlignment="1">
      <alignment horizontal="center" vertical="center"/>
    </xf>
    <xf numFmtId="0" fontId="14" fillId="0" borderId="42" xfId="4" applyFont="1" applyFill="1" applyBorder="1" applyAlignment="1">
      <alignment horizontal="center" vertical="center" shrinkToFit="1"/>
    </xf>
    <xf numFmtId="0" fontId="14" fillId="0" borderId="41" xfId="4" applyFont="1" applyFill="1" applyBorder="1" applyAlignment="1">
      <alignment horizontal="center" vertical="center" shrinkToFit="1"/>
    </xf>
    <xf numFmtId="0" fontId="19" fillId="0" borderId="51" xfId="4" applyFont="1" applyFill="1" applyBorder="1" applyAlignment="1">
      <alignment horizontal="center" vertical="center" shrinkToFit="1"/>
    </xf>
    <xf numFmtId="0" fontId="19" fillId="0" borderId="66" xfId="4" applyFont="1" applyFill="1" applyBorder="1" applyAlignment="1">
      <alignment horizontal="center" vertical="center" shrinkToFit="1"/>
    </xf>
    <xf numFmtId="0" fontId="19" fillId="0" borderId="67" xfId="4" applyFont="1" applyFill="1" applyBorder="1" applyAlignment="1">
      <alignment horizontal="center" vertical="center" shrinkToFit="1"/>
    </xf>
    <xf numFmtId="0" fontId="14" fillId="0" borderId="68" xfId="4" applyFont="1" applyFill="1" applyBorder="1" applyAlignment="1">
      <alignment horizontal="center" vertical="center" shrinkToFit="1"/>
    </xf>
    <xf numFmtId="0" fontId="14" fillId="0" borderId="6" xfId="4" applyFont="1" applyFill="1" applyBorder="1" applyAlignment="1">
      <alignment horizontal="center" vertical="center" shrinkToFit="1"/>
    </xf>
    <xf numFmtId="0" fontId="19" fillId="0" borderId="41" xfId="4" applyFont="1" applyFill="1" applyBorder="1" applyAlignment="1">
      <alignment horizontal="center" vertical="center" shrinkToFit="1"/>
    </xf>
    <xf numFmtId="0" fontId="19" fillId="0" borderId="42" xfId="4" applyFont="1" applyFill="1" applyBorder="1" applyAlignment="1">
      <alignment horizontal="center" vertical="center" shrinkToFit="1"/>
    </xf>
    <xf numFmtId="0" fontId="19" fillId="0" borderId="2" xfId="4" applyFont="1" applyFill="1" applyBorder="1" applyAlignment="1">
      <alignment horizontal="center" vertical="center" shrinkToFit="1"/>
    </xf>
    <xf numFmtId="178" fontId="19" fillId="0" borderId="2" xfId="4" applyNumberFormat="1" applyFont="1" applyFill="1" applyBorder="1" applyAlignment="1">
      <alignment horizontal="center" vertical="center" shrinkToFit="1"/>
    </xf>
    <xf numFmtId="176" fontId="19" fillId="0" borderId="2" xfId="4" applyNumberFormat="1" applyFont="1" applyFill="1" applyBorder="1" applyAlignment="1">
      <alignment horizontal="center" vertical="center" shrinkToFit="1"/>
    </xf>
    <xf numFmtId="176" fontId="19" fillId="0" borderId="36" xfId="4" applyNumberFormat="1" applyFont="1" applyFill="1" applyBorder="1" applyAlignment="1">
      <alignment horizontal="center" vertical="center" shrinkToFit="1"/>
    </xf>
    <xf numFmtId="0" fontId="23" fillId="0" borderId="69" xfId="1" applyFont="1" applyBorder="1" applyAlignment="1">
      <alignment horizontal="center" vertical="center" shrinkToFit="1"/>
    </xf>
    <xf numFmtId="0" fontId="15" fillId="0" borderId="71" xfId="1" applyFont="1" applyFill="1" applyBorder="1" applyAlignment="1">
      <alignment horizontal="center" vertical="center" shrinkToFit="1"/>
    </xf>
    <xf numFmtId="0" fontId="15" fillId="0" borderId="72" xfId="1" applyFont="1" applyFill="1" applyBorder="1" applyAlignment="1">
      <alignment horizontal="center" vertical="center" shrinkToFit="1"/>
    </xf>
    <xf numFmtId="0" fontId="15" fillId="0" borderId="73" xfId="1" applyFont="1" applyFill="1" applyBorder="1" applyAlignment="1">
      <alignment horizontal="center" vertical="center" shrinkToFit="1"/>
    </xf>
    <xf numFmtId="0" fontId="15" fillId="0" borderId="70" xfId="1" applyFont="1" applyFill="1" applyBorder="1" applyAlignment="1">
      <alignment horizontal="center" vertical="center" shrinkToFit="1"/>
    </xf>
    <xf numFmtId="0" fontId="16" fillId="6" borderId="70" xfId="1" applyFont="1" applyFill="1" applyBorder="1" applyAlignment="1">
      <alignment horizontal="center" vertical="center" shrinkToFit="1"/>
    </xf>
    <xf numFmtId="0" fontId="16" fillId="0" borderId="71" xfId="1" applyFont="1" applyFill="1" applyBorder="1" applyAlignment="1">
      <alignment horizontal="center" vertical="center" shrinkToFit="1"/>
    </xf>
    <xf numFmtId="0" fontId="16" fillId="0" borderId="73" xfId="1" applyFont="1" applyFill="1" applyBorder="1" applyAlignment="1">
      <alignment horizontal="center" vertical="center" shrinkToFit="1"/>
    </xf>
    <xf numFmtId="0" fontId="18" fillId="7" borderId="7" xfId="1" applyFont="1" applyFill="1" applyBorder="1" applyAlignment="1">
      <alignment horizontal="center" vertical="center" shrinkToFit="1"/>
    </xf>
    <xf numFmtId="0" fontId="18" fillId="7" borderId="10" xfId="1" applyFont="1" applyFill="1" applyBorder="1" applyAlignment="1">
      <alignment horizontal="center" vertical="center" shrinkToFit="1"/>
    </xf>
    <xf numFmtId="0" fontId="18" fillId="7" borderId="57" xfId="1" applyFont="1" applyFill="1" applyBorder="1" applyAlignment="1">
      <alignment horizontal="center" vertical="center" shrinkToFit="1"/>
    </xf>
    <xf numFmtId="0" fontId="14" fillId="0" borderId="67" xfId="4" applyFont="1" applyFill="1" applyBorder="1" applyAlignment="1">
      <alignment horizontal="center" vertical="center" shrinkToFit="1"/>
    </xf>
    <xf numFmtId="0" fontId="1" fillId="0" borderId="74" xfId="4" applyFont="1" applyBorder="1" applyAlignment="1">
      <alignment vertical="center"/>
    </xf>
    <xf numFmtId="0" fontId="19" fillId="0" borderId="8" xfId="4" applyFont="1" applyFill="1" applyBorder="1" applyAlignment="1">
      <alignment horizontal="center" vertical="center" shrinkToFit="1"/>
    </xf>
    <xf numFmtId="0" fontId="16" fillId="0" borderId="8" xfId="4" applyFont="1" applyFill="1" applyBorder="1" applyAlignment="1">
      <alignment horizontal="center" vertical="center" shrinkToFit="1"/>
    </xf>
    <xf numFmtId="0" fontId="17" fillId="0" borderId="51" xfId="4" applyFont="1" applyFill="1" applyBorder="1" applyAlignment="1">
      <alignment horizontal="center" vertical="center" shrinkToFit="1"/>
    </xf>
    <xf numFmtId="0" fontId="17" fillId="0" borderId="75" xfId="4" applyFont="1" applyFill="1" applyBorder="1" applyAlignment="1">
      <alignment horizontal="center" vertical="center" shrinkToFit="1"/>
    </xf>
    <xf numFmtId="0" fontId="17" fillId="0" borderId="9" xfId="4" applyFont="1" applyFill="1" applyBorder="1" applyAlignment="1">
      <alignment horizontal="center" vertical="center" shrinkToFit="1"/>
    </xf>
    <xf numFmtId="0" fontId="17" fillId="0" borderId="2" xfId="4" applyFont="1" applyFill="1" applyBorder="1" applyAlignment="1">
      <alignment horizontal="center" vertical="center" shrinkToFit="1"/>
    </xf>
    <xf numFmtId="0" fontId="14" fillId="6" borderId="70" xfId="1" applyFont="1" applyFill="1" applyBorder="1" applyAlignment="1">
      <alignment horizontal="center" vertical="center" shrinkToFit="1"/>
    </xf>
    <xf numFmtId="0" fontId="23" fillId="0" borderId="58" xfId="1" applyFont="1" applyBorder="1" applyAlignment="1">
      <alignment horizontal="center" vertical="center" shrinkToFit="1"/>
    </xf>
    <xf numFmtId="0" fontId="23" fillId="0" borderId="29" xfId="1" applyFont="1" applyBorder="1" applyAlignment="1">
      <alignment horizontal="center" vertical="center" shrinkToFit="1"/>
    </xf>
    <xf numFmtId="0" fontId="23" fillId="0" borderId="76" xfId="1" applyFont="1" applyBorder="1" applyAlignment="1">
      <alignment horizontal="center" vertical="center" shrinkToFit="1"/>
    </xf>
    <xf numFmtId="0" fontId="24" fillId="6" borderId="70" xfId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22" xfId="0" quotePrefix="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11" borderId="0" xfId="0" applyFont="1" applyFill="1">
      <alignment vertical="center"/>
    </xf>
    <xf numFmtId="0" fontId="25" fillId="11" borderId="0" xfId="0" applyFont="1" applyFill="1">
      <alignment vertical="center"/>
    </xf>
    <xf numFmtId="0" fontId="3" fillId="12" borderId="0" xfId="0" applyFont="1" applyFill="1">
      <alignment vertical="center"/>
    </xf>
    <xf numFmtId="0" fontId="25" fillId="12" borderId="0" xfId="0" applyFont="1" applyFill="1">
      <alignment vertical="center"/>
    </xf>
    <xf numFmtId="0" fontId="20" fillId="9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 horizontal="left" vertical="top" shrinkToFit="1"/>
    </xf>
    <xf numFmtId="0" fontId="3" fillId="0" borderId="0" xfId="0" applyFont="1" applyAlignment="1">
      <alignment horizontal="left" vertical="top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46" xfId="0" applyFont="1" applyBorder="1" applyAlignment="1">
      <alignment horizontal="center" vertical="center"/>
    </xf>
    <xf numFmtId="180" fontId="3" fillId="0" borderId="46" xfId="0" applyNumberFormat="1" applyFont="1" applyBorder="1" applyAlignment="1">
      <alignment horizontal="center" vertical="center"/>
    </xf>
    <xf numFmtId="0" fontId="20" fillId="9" borderId="46" xfId="0" applyFont="1" applyFill="1" applyBorder="1" applyAlignment="1">
      <alignment horizontal="center" vertical="center" wrapText="1"/>
    </xf>
    <xf numFmtId="0" fontId="33" fillId="0" borderId="0" xfId="0" applyFont="1">
      <alignment vertical="center"/>
    </xf>
    <xf numFmtId="0" fontId="3" fillId="0" borderId="0" xfId="0" applyFont="1" applyAlignment="1">
      <alignment vertical="top" shrinkToFit="1"/>
    </xf>
    <xf numFmtId="0" fontId="3" fillId="10" borderId="2" xfId="0" applyFont="1" applyFill="1" applyBorder="1" applyAlignment="1">
      <alignment horizontal="center" vertical="center" shrinkToFit="1"/>
    </xf>
    <xf numFmtId="0" fontId="26" fillId="11" borderId="0" xfId="0" applyFont="1" applyFill="1">
      <alignment vertical="center"/>
    </xf>
    <xf numFmtId="0" fontId="3" fillId="11" borderId="0" xfId="0" applyFont="1" applyFill="1" applyAlignment="1">
      <alignment vertical="top" wrapText="1" shrinkToFit="1"/>
    </xf>
    <xf numFmtId="0" fontId="3" fillId="11" borderId="0" xfId="0" applyFont="1" applyFill="1" applyAlignment="1">
      <alignment vertical="top"/>
    </xf>
    <xf numFmtId="0" fontId="3" fillId="11" borderId="0" xfId="0" applyFont="1" applyFill="1" applyAlignment="1">
      <alignment vertical="center" shrinkToFit="1"/>
    </xf>
    <xf numFmtId="0" fontId="3" fillId="11" borderId="0" xfId="0" applyFont="1" applyFill="1" applyAlignment="1">
      <alignment vertical="center"/>
    </xf>
    <xf numFmtId="0" fontId="26" fillId="12" borderId="0" xfId="0" applyFont="1" applyFill="1">
      <alignment vertical="center"/>
    </xf>
    <xf numFmtId="0" fontId="3" fillId="12" borderId="0" xfId="0" applyFont="1" applyFill="1" applyAlignment="1">
      <alignment vertical="top" wrapText="1" shrinkToFit="1"/>
    </xf>
    <xf numFmtId="0" fontId="3" fillId="12" borderId="0" xfId="0" applyFont="1" applyFill="1" applyAlignment="1">
      <alignment vertical="top"/>
    </xf>
    <xf numFmtId="0" fontId="3" fillId="12" borderId="0" xfId="0" applyFont="1" applyFill="1" applyAlignment="1">
      <alignment vertical="center" shrinkToFit="1"/>
    </xf>
    <xf numFmtId="0" fontId="3" fillId="1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4" fillId="0" borderId="41" xfId="4" applyFont="1" applyFill="1" applyBorder="1" applyAlignment="1">
      <alignment horizontal="center" vertical="center" shrinkToFit="1"/>
    </xf>
    <xf numFmtId="0" fontId="14" fillId="0" borderId="42" xfId="4" applyFont="1" applyFill="1" applyBorder="1" applyAlignment="1">
      <alignment horizontal="center" vertical="center" shrinkToFit="1"/>
    </xf>
    <xf numFmtId="0" fontId="28" fillId="0" borderId="0" xfId="9" applyAlignment="1">
      <alignment vertical="center"/>
    </xf>
    <xf numFmtId="0" fontId="32" fillId="0" borderId="0" xfId="0" applyFont="1" applyAlignment="1">
      <alignment horizontal="center" vertical="center"/>
    </xf>
    <xf numFmtId="0" fontId="35" fillId="0" borderId="0" xfId="9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12" borderId="36" xfId="0" applyFill="1" applyBorder="1" applyAlignment="1">
      <alignment horizontal="right" vertical="center"/>
    </xf>
    <xf numFmtId="0" fontId="23" fillId="0" borderId="0" xfId="0" applyFont="1">
      <alignment vertical="center"/>
    </xf>
    <xf numFmtId="0" fontId="1" fillId="0" borderId="6" xfId="4" applyFont="1" applyBorder="1" applyAlignment="1">
      <alignment vertical="center"/>
    </xf>
    <xf numFmtId="0" fontId="0" fillId="0" borderId="15" xfId="4" applyFont="1" applyFill="1" applyBorder="1" applyAlignment="1">
      <alignment vertical="center" shrinkToFit="1"/>
    </xf>
    <xf numFmtId="0" fontId="19" fillId="0" borderId="98" xfId="4" applyFont="1" applyFill="1" applyBorder="1" applyAlignment="1">
      <alignment horizontal="center" vertical="center" shrinkToFit="1"/>
    </xf>
    <xf numFmtId="0" fontId="19" fillId="0" borderId="99" xfId="4" applyFont="1" applyFill="1" applyBorder="1" applyAlignment="1">
      <alignment horizontal="center" vertical="center" shrinkToFit="1"/>
    </xf>
    <xf numFmtId="0" fontId="19" fillId="0" borderId="100" xfId="4" applyFont="1" applyFill="1" applyBorder="1" applyAlignment="1">
      <alignment horizontal="center" vertical="center" shrinkToFit="1"/>
    </xf>
    <xf numFmtId="0" fontId="19" fillId="0" borderId="101" xfId="4" applyFont="1" applyFill="1" applyBorder="1" applyAlignment="1">
      <alignment horizontal="center" vertical="center" shrinkToFit="1"/>
    </xf>
    <xf numFmtId="178" fontId="19" fillId="0" borderId="101" xfId="4" applyNumberFormat="1" applyFont="1" applyFill="1" applyBorder="1" applyAlignment="1">
      <alignment horizontal="center" vertical="center" shrinkToFit="1"/>
    </xf>
    <xf numFmtId="176" fontId="19" fillId="0" borderId="101" xfId="4" applyNumberFormat="1" applyFont="1" applyFill="1" applyBorder="1" applyAlignment="1">
      <alignment horizontal="center" vertical="center" shrinkToFit="1"/>
    </xf>
    <xf numFmtId="176" fontId="19" fillId="0" borderId="102" xfId="4" applyNumberFormat="1" applyFont="1" applyFill="1" applyBorder="1" applyAlignment="1">
      <alignment horizontal="center" vertical="center" shrinkToFit="1"/>
    </xf>
    <xf numFmtId="176" fontId="19" fillId="0" borderId="103" xfId="4" applyNumberFormat="1" applyFont="1" applyFill="1" applyBorder="1" applyAlignment="1">
      <alignment horizontal="center" vertical="center" shrinkToFit="1"/>
    </xf>
    <xf numFmtId="0" fontId="17" fillId="0" borderId="98" xfId="4" applyFont="1" applyFill="1" applyBorder="1" applyAlignment="1">
      <alignment horizontal="center" vertical="center" shrinkToFit="1"/>
    </xf>
    <xf numFmtId="0" fontId="17" fillId="0" borderId="99" xfId="4" applyFont="1" applyFill="1" applyBorder="1" applyAlignment="1">
      <alignment horizontal="center" vertical="center" shrinkToFit="1"/>
    </xf>
    <xf numFmtId="0" fontId="17" fillId="0" borderId="101" xfId="4" applyFont="1" applyFill="1" applyBorder="1" applyAlignment="1">
      <alignment horizontal="center" vertical="center" shrinkToFit="1"/>
    </xf>
    <xf numFmtId="178" fontId="17" fillId="0" borderId="101" xfId="4" applyNumberFormat="1" applyFont="1" applyFill="1" applyBorder="1" applyAlignment="1">
      <alignment horizontal="center" vertical="center" shrinkToFit="1"/>
    </xf>
    <xf numFmtId="176" fontId="17" fillId="0" borderId="101" xfId="4" applyNumberFormat="1" applyFont="1" applyFill="1" applyBorder="1" applyAlignment="1">
      <alignment horizontal="center" vertical="center" shrinkToFit="1"/>
    </xf>
    <xf numFmtId="176" fontId="17" fillId="0" borderId="102" xfId="4" applyNumberFormat="1" applyFont="1" applyFill="1" applyBorder="1" applyAlignment="1">
      <alignment horizontal="center" vertical="center" shrinkToFit="1"/>
    </xf>
    <xf numFmtId="176" fontId="17" fillId="0" borderId="103" xfId="4" applyNumberFormat="1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50" xfId="0" applyFont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180" fontId="3" fillId="0" borderId="8" xfId="0" applyNumberFormat="1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 wrapText="1"/>
    </xf>
    <xf numFmtId="180" fontId="3" fillId="0" borderId="49" xfId="0" applyNumberFormat="1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180" fontId="3" fillId="0" borderId="4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29" fillId="11" borderId="0" xfId="0" applyFont="1" applyFill="1" applyAlignment="1">
      <alignment vertical="center" shrinkToFit="1"/>
    </xf>
    <xf numFmtId="0" fontId="29" fillId="12" borderId="0" xfId="0" applyFont="1" applyFill="1" applyAlignment="1">
      <alignment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2" xfId="0" applyFont="1" applyBorder="1" applyAlignment="1">
      <alignment vertical="center" shrinkToFit="1"/>
    </xf>
    <xf numFmtId="0" fontId="0" fillId="14" borderId="36" xfId="0" applyFill="1" applyBorder="1" applyAlignment="1">
      <alignment horizontal="center" vertical="center"/>
    </xf>
    <xf numFmtId="0" fontId="28" fillId="15" borderId="3" xfId="9" applyFill="1" applyBorder="1" applyAlignment="1">
      <alignment horizontal="center" vertical="center"/>
    </xf>
    <xf numFmtId="0" fontId="28" fillId="15" borderId="26" xfId="9" applyFill="1" applyBorder="1" applyAlignment="1">
      <alignment horizontal="center" vertical="center"/>
    </xf>
    <xf numFmtId="0" fontId="37" fillId="11" borderId="6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29" fillId="0" borderId="0" xfId="0" applyFont="1" applyFill="1" applyBorder="1" applyAlignment="1">
      <alignment vertical="center" shrinkToFit="1"/>
    </xf>
    <xf numFmtId="0" fontId="3" fillId="0" borderId="0" xfId="0" applyFont="1" applyFill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16" borderId="2" xfId="0" applyFont="1" applyFill="1" applyBorder="1" applyAlignment="1">
      <alignment vertical="center" shrinkToFit="1"/>
    </xf>
    <xf numFmtId="0" fontId="41" fillId="11" borderId="0" xfId="0" applyFont="1" applyFill="1">
      <alignment vertical="center"/>
    </xf>
    <xf numFmtId="0" fontId="3" fillId="9" borderId="36" xfId="0" applyFont="1" applyFill="1" applyBorder="1">
      <alignment vertical="center"/>
    </xf>
    <xf numFmtId="0" fontId="3" fillId="9" borderId="42" xfId="0" applyFont="1" applyFill="1" applyBorder="1">
      <alignment vertical="center"/>
    </xf>
    <xf numFmtId="0" fontId="3" fillId="10" borderId="36" xfId="0" applyFont="1" applyFill="1" applyBorder="1">
      <alignment vertical="center"/>
    </xf>
    <xf numFmtId="0" fontId="3" fillId="10" borderId="42" xfId="0" applyFont="1" applyFill="1" applyBorder="1">
      <alignment vertical="center"/>
    </xf>
    <xf numFmtId="0" fontId="41" fillId="12" borderId="0" xfId="0" applyFont="1" applyFill="1">
      <alignment vertical="center"/>
    </xf>
    <xf numFmtId="0" fontId="41" fillId="11" borderId="0" xfId="0" applyFont="1" applyFill="1" applyAlignment="1">
      <alignment vertical="center"/>
    </xf>
    <xf numFmtId="0" fontId="41" fillId="12" borderId="0" xfId="0" applyFont="1" applyFill="1" applyAlignment="1">
      <alignment vertical="center"/>
    </xf>
    <xf numFmtId="0" fontId="3" fillId="12" borderId="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29" fillId="14" borderId="0" xfId="0" applyFont="1" applyFill="1" applyAlignment="1">
      <alignment vertical="center" shrinkToFit="1"/>
    </xf>
    <xf numFmtId="0" fontId="37" fillId="14" borderId="6" xfId="0" applyFont="1" applyFill="1" applyBorder="1" applyAlignment="1">
      <alignment vertical="center" shrinkToFit="1"/>
    </xf>
    <xf numFmtId="0" fontId="40" fillId="11" borderId="0" xfId="0" applyFont="1" applyFill="1" applyAlignment="1">
      <alignment vertical="center"/>
    </xf>
    <xf numFmtId="0" fontId="40" fillId="12" borderId="0" xfId="0" applyFont="1" applyFill="1" applyAlignment="1">
      <alignment vertical="center"/>
    </xf>
    <xf numFmtId="0" fontId="28" fillId="17" borderId="2" xfId="9" applyFill="1" applyBorder="1" applyAlignment="1">
      <alignment horizontal="center" vertical="center"/>
    </xf>
    <xf numFmtId="0" fontId="47" fillId="0" borderId="0" xfId="0" applyFont="1">
      <alignment vertical="center"/>
    </xf>
    <xf numFmtId="0" fontId="48" fillId="0" borderId="13" xfId="9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vertical="center" wrapText="1"/>
    </xf>
    <xf numFmtId="0" fontId="45" fillId="0" borderId="0" xfId="0" applyFont="1">
      <alignment vertical="center"/>
    </xf>
    <xf numFmtId="0" fontId="49" fillId="0" borderId="0" xfId="0" applyFont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53" fillId="0" borderId="0" xfId="0" applyFont="1" applyAlignment="1">
      <alignment vertical="center" shrinkToFit="1"/>
    </xf>
    <xf numFmtId="0" fontId="29" fillId="0" borderId="0" xfId="0" applyFont="1" applyAlignment="1">
      <alignment vertical="center"/>
    </xf>
    <xf numFmtId="0" fontId="14" fillId="0" borderId="53" xfId="4" applyFont="1" applyFill="1" applyBorder="1" applyAlignment="1">
      <alignment horizontal="center" vertical="center" shrinkToFit="1"/>
    </xf>
    <xf numFmtId="0" fontId="14" fillId="0" borderId="10" xfId="4" applyFont="1" applyFill="1" applyBorder="1" applyAlignment="1">
      <alignment horizontal="center" vertical="center" shrinkToFit="1"/>
    </xf>
    <xf numFmtId="0" fontId="17" fillId="0" borderId="114" xfId="4" applyFont="1" applyFill="1" applyBorder="1" applyAlignment="1">
      <alignment horizontal="center" vertical="center" shrinkToFit="1"/>
    </xf>
    <xf numFmtId="0" fontId="1" fillId="0" borderId="0" xfId="1" applyFont="1" applyAlignment="1">
      <alignment horizontal="center" vertical="center" shrinkToFit="1"/>
    </xf>
    <xf numFmtId="0" fontId="14" fillId="14" borderId="71" xfId="4" applyFont="1" applyFill="1" applyBorder="1" applyAlignment="1">
      <alignment horizontal="center" vertical="center" shrinkToFit="1"/>
    </xf>
    <xf numFmtId="0" fontId="14" fillId="14" borderId="72" xfId="4" applyFont="1" applyFill="1" applyBorder="1" applyAlignment="1">
      <alignment horizontal="center" vertical="center" shrinkToFit="1"/>
    </xf>
    <xf numFmtId="0" fontId="14" fillId="14" borderId="44" xfId="4" applyFont="1" applyFill="1" applyBorder="1" applyAlignment="1">
      <alignment horizontal="center" vertical="center" shrinkToFit="1"/>
    </xf>
    <xf numFmtId="178" fontId="14" fillId="14" borderId="44" xfId="4" applyNumberFormat="1" applyFont="1" applyFill="1" applyBorder="1" applyAlignment="1">
      <alignment horizontal="center" vertical="center" shrinkToFit="1"/>
    </xf>
    <xf numFmtId="176" fontId="14" fillId="14" borderId="44" xfId="4" applyNumberFormat="1" applyFont="1" applyFill="1" applyBorder="1" applyAlignment="1">
      <alignment horizontal="center" vertical="center" shrinkToFit="1"/>
    </xf>
    <xf numFmtId="176" fontId="14" fillId="14" borderId="5" xfId="4" applyNumberFormat="1" applyFont="1" applyFill="1" applyBorder="1" applyAlignment="1">
      <alignment horizontal="center" vertical="center" shrinkToFit="1"/>
    </xf>
    <xf numFmtId="0" fontId="14" fillId="14" borderId="44" xfId="1" applyFont="1" applyFill="1" applyBorder="1" applyAlignment="1">
      <alignment horizontal="center" vertical="center" shrinkToFit="1"/>
    </xf>
    <xf numFmtId="176" fontId="14" fillId="14" borderId="44" xfId="1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8" fillId="0" borderId="0" xfId="9" applyFill="1" applyBorder="1" applyAlignment="1">
      <alignment vertical="center" shrinkToFit="1"/>
    </xf>
    <xf numFmtId="0" fontId="0" fillId="0" borderId="0" xfId="0" applyAlignment="1">
      <alignment vertical="center"/>
    </xf>
    <xf numFmtId="0" fontId="20" fillId="0" borderId="77" xfId="0" applyFont="1" applyBorder="1" applyAlignment="1">
      <alignment horizontal="center" vertical="center" shrinkToFit="1"/>
    </xf>
    <xf numFmtId="0" fontId="20" fillId="0" borderId="78" xfId="0" applyFont="1" applyBorder="1" applyAlignment="1">
      <alignment horizontal="center" vertical="center" shrinkToFit="1"/>
    </xf>
    <xf numFmtId="180" fontId="3" fillId="0" borderId="44" xfId="0" applyNumberFormat="1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6" xfId="0" applyFont="1" applyBorder="1" applyAlignment="1">
      <alignment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116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0" borderId="106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28" fillId="0" borderId="1" xfId="9" applyBorder="1" applyAlignment="1">
      <alignment vertical="center" textRotation="255"/>
    </xf>
    <xf numFmtId="0" fontId="20" fillId="0" borderId="50" xfId="0" applyFont="1" applyBorder="1" applyAlignment="1">
      <alignment horizontal="center" vertical="center" shrinkToFit="1"/>
    </xf>
    <xf numFmtId="180" fontId="3" fillId="0" borderId="7" xfId="0" applyNumberFormat="1" applyFont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/>
    </xf>
    <xf numFmtId="0" fontId="19" fillId="0" borderId="121" xfId="4" applyFont="1" applyFill="1" applyBorder="1" applyAlignment="1">
      <alignment horizontal="center" vertical="center" shrinkToFit="1"/>
    </xf>
    <xf numFmtId="0" fontId="19" fillId="0" borderId="117" xfId="4" applyFont="1" applyFill="1" applyBorder="1" applyAlignment="1">
      <alignment horizontal="center" vertical="center" shrinkToFit="1"/>
    </xf>
    <xf numFmtId="0" fontId="14" fillId="0" borderId="122" xfId="4" applyFont="1" applyFill="1" applyBorder="1" applyAlignment="1">
      <alignment horizontal="center" vertical="center" shrinkToFit="1"/>
    </xf>
    <xf numFmtId="0" fontId="14" fillId="0" borderId="15" xfId="4" applyFont="1" applyFill="1" applyBorder="1" applyAlignment="1">
      <alignment horizontal="center" vertical="center" shrinkToFit="1"/>
    </xf>
    <xf numFmtId="0" fontId="17" fillId="0" borderId="123" xfId="4" applyFont="1" applyFill="1" applyBorder="1" applyAlignment="1">
      <alignment horizontal="center" vertical="center" shrinkToFit="1"/>
    </xf>
    <xf numFmtId="0" fontId="17" fillId="0" borderId="124" xfId="4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0" fillId="9" borderId="1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3" xfId="0" applyFont="1" applyBorder="1">
      <alignment vertical="center"/>
    </xf>
    <xf numFmtId="177" fontId="3" fillId="0" borderId="58" xfId="0" applyNumberFormat="1" applyFont="1" applyBorder="1">
      <alignment vertical="center"/>
    </xf>
    <xf numFmtId="0" fontId="56" fillId="0" borderId="0" xfId="0" applyFont="1">
      <alignment vertical="center"/>
    </xf>
    <xf numFmtId="0" fontId="58" fillId="11" borderId="0" xfId="0" applyFont="1" applyFill="1" applyBorder="1" applyAlignment="1">
      <alignment vertical="center" shrinkToFit="1"/>
    </xf>
    <xf numFmtId="0" fontId="59" fillId="12" borderId="0" xfId="0" applyFont="1" applyFill="1" applyAlignment="1">
      <alignment vertical="center" shrinkToFit="1"/>
    </xf>
    <xf numFmtId="0" fontId="59" fillId="14" borderId="0" xfId="0" applyFont="1" applyFill="1" applyAlignment="1">
      <alignment vertical="center" shrinkToFit="1"/>
    </xf>
    <xf numFmtId="0" fontId="3" fillId="14" borderId="0" xfId="0" applyFont="1" applyFill="1">
      <alignment vertical="center"/>
    </xf>
    <xf numFmtId="0" fontId="4" fillId="0" borderId="0" xfId="0" applyFont="1" applyAlignment="1">
      <alignment horizontal="left" vertical="center"/>
    </xf>
    <xf numFmtId="38" fontId="60" fillId="0" borderId="0" xfId="1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63" fillId="0" borderId="2" xfId="7" applyFont="1" applyBorder="1" applyAlignment="1" applyProtection="1">
      <alignment horizontal="center" vertical="center" shrinkToFit="1"/>
      <protection locked="0"/>
    </xf>
    <xf numFmtId="0" fontId="64" fillId="0" borderId="2" xfId="7" applyFont="1" applyBorder="1" applyAlignment="1" applyProtection="1">
      <alignment horizontal="center" vertical="center" shrinkToFit="1"/>
      <protection locked="0"/>
    </xf>
    <xf numFmtId="0" fontId="63" fillId="0" borderId="0" xfId="7" applyFont="1" applyProtection="1">
      <alignment vertical="center"/>
      <protection locked="0"/>
    </xf>
    <xf numFmtId="0" fontId="63" fillId="0" borderId="2" xfId="7" applyFont="1" applyBorder="1" applyAlignment="1">
      <alignment horizontal="center" vertical="center" shrinkToFit="1"/>
    </xf>
    <xf numFmtId="0" fontId="63" fillId="0" borderId="0" xfId="7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Alignment="1">
      <alignment horizontal="left" vertical="center"/>
    </xf>
    <xf numFmtId="0" fontId="0" fillId="15" borderId="25" xfId="0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4" fillId="6" borderId="97" xfId="1" applyFont="1" applyFill="1" applyBorder="1" applyAlignment="1">
      <alignment horizontal="center" vertical="center" shrinkToFit="1"/>
    </xf>
    <xf numFmtId="0" fontId="14" fillId="6" borderId="97" xfId="1" applyFont="1" applyFill="1" applyBorder="1" applyAlignment="1">
      <alignment horizontal="center" vertical="center" shrinkToFit="1"/>
    </xf>
    <xf numFmtId="0" fontId="16" fillId="6" borderId="97" xfId="1" applyFont="1" applyFill="1" applyBorder="1" applyAlignment="1">
      <alignment horizontal="center" vertical="center" shrinkToFit="1"/>
    </xf>
    <xf numFmtId="0" fontId="35" fillId="5" borderId="2" xfId="9" applyFont="1" applyFill="1" applyBorder="1" applyAlignment="1">
      <alignment horizontal="center" vertical="center"/>
    </xf>
    <xf numFmtId="0" fontId="66" fillId="5" borderId="2" xfId="9" applyFont="1" applyFill="1" applyBorder="1" applyAlignment="1">
      <alignment horizontal="center" vertical="center"/>
    </xf>
    <xf numFmtId="0" fontId="28" fillId="15" borderId="0" xfId="9" applyFill="1" applyBorder="1" applyAlignment="1">
      <alignment horizontal="center" vertical="center"/>
    </xf>
    <xf numFmtId="0" fontId="28" fillId="15" borderId="22" xfId="9" applyFill="1" applyBorder="1" applyAlignment="1">
      <alignment horizontal="center" vertical="center"/>
    </xf>
    <xf numFmtId="0" fontId="18" fillId="4" borderId="64" xfId="1" applyFont="1" applyFill="1" applyBorder="1" applyAlignment="1">
      <alignment horizontal="center" vertical="center" shrinkToFit="1"/>
    </xf>
    <xf numFmtId="0" fontId="18" fillId="4" borderId="57" xfId="1" applyFont="1" applyFill="1" applyBorder="1" applyAlignment="1">
      <alignment horizontal="center" vertical="center" shrinkToFit="1"/>
    </xf>
    <xf numFmtId="0" fontId="18" fillId="7" borderId="63" xfId="1" applyFont="1" applyFill="1" applyBorder="1" applyAlignment="1">
      <alignment horizontal="center" vertical="center" shrinkToFit="1"/>
    </xf>
    <xf numFmtId="0" fontId="63" fillId="16" borderId="2" xfId="7" applyFont="1" applyFill="1" applyBorder="1" applyAlignment="1" applyProtection="1">
      <alignment horizontal="center" vertical="center" shrinkToFit="1"/>
      <protection locked="0"/>
    </xf>
    <xf numFmtId="0" fontId="16" fillId="0" borderId="83" xfId="1" applyFont="1" applyFill="1" applyBorder="1" applyAlignment="1">
      <alignment horizontal="center" vertical="center" shrinkToFit="1"/>
    </xf>
    <xf numFmtId="0" fontId="16" fillId="0" borderId="146" xfId="1" applyFont="1" applyFill="1" applyBorder="1" applyAlignment="1">
      <alignment horizontal="center" vertical="center" shrinkToFit="1"/>
    </xf>
    <xf numFmtId="0" fontId="18" fillId="7" borderId="115" xfId="1" applyFont="1" applyFill="1" applyBorder="1" applyAlignment="1">
      <alignment horizontal="center" vertical="center" shrinkToFit="1"/>
    </xf>
    <xf numFmtId="0" fontId="18" fillId="7" borderId="147" xfId="1" applyFont="1" applyFill="1" applyBorder="1" applyAlignment="1">
      <alignment horizontal="center" vertical="center" shrinkToFit="1"/>
    </xf>
    <xf numFmtId="0" fontId="16" fillId="0" borderId="148" xfId="1" applyFont="1" applyFill="1" applyBorder="1" applyAlignment="1">
      <alignment horizontal="center" vertical="center" shrinkToFit="1"/>
    </xf>
    <xf numFmtId="0" fontId="14" fillId="14" borderId="97" xfId="4" applyFont="1" applyFill="1" applyBorder="1" applyAlignment="1">
      <alignment horizontal="center" vertical="center" shrinkToFit="1"/>
    </xf>
    <xf numFmtId="0" fontId="14" fillId="14" borderId="73" xfId="4" applyFont="1" applyFill="1" applyBorder="1" applyAlignment="1">
      <alignment horizontal="center" vertical="center" shrinkToFit="1"/>
    </xf>
    <xf numFmtId="0" fontId="15" fillId="0" borderId="83" xfId="1" applyFont="1" applyFill="1" applyBorder="1" applyAlignment="1">
      <alignment horizontal="center" vertical="center" shrinkToFit="1"/>
    </xf>
    <xf numFmtId="0" fontId="18" fillId="4" borderId="115" xfId="1" applyFont="1" applyFill="1" applyBorder="1" applyAlignment="1">
      <alignment horizontal="center" vertical="center" shrinkToFit="1"/>
    </xf>
    <xf numFmtId="0" fontId="14" fillId="14" borderId="148" xfId="4" applyFont="1" applyFill="1" applyBorder="1" applyAlignment="1">
      <alignment horizontal="center" vertical="center" shrinkToFit="1"/>
    </xf>
    <xf numFmtId="0" fontId="63" fillId="0" borderId="41" xfId="7" applyFont="1" applyBorder="1" applyAlignment="1" applyProtection="1">
      <alignment horizontal="center" vertical="center"/>
      <protection locked="0"/>
    </xf>
    <xf numFmtId="0" fontId="63" fillId="0" borderId="42" xfId="7" applyFont="1" applyBorder="1" applyProtection="1">
      <alignment vertical="center"/>
      <protection locked="0"/>
    </xf>
    <xf numFmtId="0" fontId="63" fillId="0" borderId="2" xfId="7" applyFont="1" applyBorder="1" applyAlignment="1" applyProtection="1">
      <alignment horizontal="center" vertical="center"/>
      <protection locked="0"/>
    </xf>
    <xf numFmtId="0" fontId="53" fillId="0" borderId="2" xfId="0" applyFont="1" applyFill="1" applyBorder="1" applyAlignment="1">
      <alignment horizontal="center" vertical="center" shrinkToFit="1"/>
    </xf>
    <xf numFmtId="0" fontId="14" fillId="14" borderId="2" xfId="4" applyFont="1" applyFill="1" applyBorder="1" applyAlignment="1">
      <alignment horizontal="center" vertical="center" shrinkToFit="1"/>
    </xf>
    <xf numFmtId="0" fontId="14" fillId="14" borderId="2" xfId="1" applyFont="1" applyFill="1" applyBorder="1" applyAlignment="1">
      <alignment horizontal="center" vertical="center" shrinkToFit="1"/>
    </xf>
    <xf numFmtId="176" fontId="14" fillId="14" borderId="2" xfId="1" applyNumberFormat="1" applyFont="1" applyFill="1" applyBorder="1" applyAlignment="1">
      <alignment horizontal="center" vertical="center" shrinkToFit="1"/>
    </xf>
    <xf numFmtId="180" fontId="3" fillId="19" borderId="49" xfId="0" applyNumberFormat="1" applyFont="1" applyFill="1" applyBorder="1" applyAlignment="1">
      <alignment horizontal="center" vertical="center"/>
    </xf>
    <xf numFmtId="180" fontId="3" fillId="19" borderId="9" xfId="0" applyNumberFormat="1" applyFont="1" applyFill="1" applyBorder="1" applyAlignment="1">
      <alignment horizontal="center" vertical="center"/>
    </xf>
    <xf numFmtId="180" fontId="3" fillId="19" borderId="11" xfId="0" applyNumberFormat="1" applyFont="1" applyFill="1" applyBorder="1" applyAlignment="1">
      <alignment horizontal="center" vertical="center"/>
    </xf>
    <xf numFmtId="180" fontId="3" fillId="19" borderId="8" xfId="0" applyNumberFormat="1" applyFont="1" applyFill="1" applyBorder="1" applyAlignment="1">
      <alignment horizontal="center" vertical="center"/>
    </xf>
    <xf numFmtId="0" fontId="64" fillId="0" borderId="2" xfId="7" applyFont="1" applyBorder="1" applyAlignment="1" applyProtection="1">
      <alignment vertical="center" shrinkToFit="1"/>
      <protection locked="0"/>
    </xf>
    <xf numFmtId="6" fontId="64" fillId="8" borderId="2" xfId="10" applyNumberFormat="1" applyFont="1" applyFill="1" applyBorder="1" applyAlignment="1" applyProtection="1">
      <alignment horizontal="center" vertical="center" shrinkToFit="1"/>
      <protection locked="0"/>
    </xf>
    <xf numFmtId="0" fontId="63" fillId="0" borderId="0" xfId="7" applyFont="1" applyAlignment="1" applyProtection="1">
      <alignment horizontal="right" vertical="center"/>
      <protection locked="0"/>
    </xf>
    <xf numFmtId="6" fontId="63" fillId="0" borderId="2" xfId="10" applyNumberFormat="1" applyFont="1" applyBorder="1" applyAlignment="1" applyProtection="1">
      <alignment horizontal="center" vertical="center"/>
      <protection locked="0"/>
    </xf>
    <xf numFmtId="0" fontId="63" fillId="0" borderId="0" xfId="7" applyFont="1" applyBorder="1" applyAlignment="1">
      <alignment horizontal="center" vertical="center" shrinkToFit="1"/>
    </xf>
    <xf numFmtId="0" fontId="30" fillId="19" borderId="2" xfId="7" applyFont="1" applyFill="1" applyBorder="1" applyAlignment="1" applyProtection="1">
      <alignment horizontal="right" vertical="center" shrinkToFit="1"/>
      <protection locked="0"/>
    </xf>
    <xf numFmtId="0" fontId="3" fillId="19" borderId="2" xfId="7" applyFont="1" applyFill="1" applyBorder="1" applyAlignment="1" applyProtection="1">
      <alignment vertical="center" shrinkToFit="1"/>
      <protection locked="0"/>
    </xf>
    <xf numFmtId="0" fontId="0" fillId="11" borderId="36" xfId="0" applyFill="1" applyBorder="1" applyAlignment="1">
      <alignment horizontal="center" vertical="center"/>
    </xf>
    <xf numFmtId="0" fontId="0" fillId="13" borderId="36" xfId="0" applyFill="1" applyBorder="1" applyAlignment="1">
      <alignment horizontal="center" vertical="center"/>
    </xf>
    <xf numFmtId="0" fontId="0" fillId="17" borderId="36" xfId="0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 shrinkToFit="1"/>
    </xf>
    <xf numFmtId="0" fontId="29" fillId="11" borderId="0" xfId="0" applyFont="1" applyFill="1" applyBorder="1" applyAlignment="1">
      <alignment vertical="center" shrinkToFit="1"/>
    </xf>
    <xf numFmtId="0" fontId="28" fillId="13" borderId="2" xfId="9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0" fillId="14" borderId="41" xfId="0" applyFill="1" applyBorder="1" applyAlignment="1">
      <alignment horizontal="left" vertical="center"/>
    </xf>
    <xf numFmtId="0" fontId="0" fillId="14" borderId="42" xfId="0" applyFill="1" applyBorder="1" applyAlignment="1">
      <alignment horizontal="left" vertical="center"/>
    </xf>
    <xf numFmtId="0" fontId="28" fillId="11" borderId="41" xfId="9" applyFill="1" applyBorder="1" applyAlignment="1">
      <alignment horizontal="left" vertical="center"/>
    </xf>
    <xf numFmtId="0" fontId="28" fillId="11" borderId="42" xfId="9" applyFill="1" applyBorder="1" applyAlignment="1">
      <alignment horizontal="left" vertical="center"/>
    </xf>
    <xf numFmtId="0" fontId="43" fillId="18" borderId="36" xfId="0" applyFont="1" applyFill="1" applyBorder="1" applyAlignment="1">
      <alignment horizontal="center" vertical="center"/>
    </xf>
    <xf numFmtId="0" fontId="43" fillId="18" borderId="41" xfId="0" applyFont="1" applyFill="1" applyBorder="1" applyAlignment="1">
      <alignment horizontal="center" vertical="center"/>
    </xf>
    <xf numFmtId="0" fontId="43" fillId="18" borderId="42" xfId="0" applyFont="1" applyFill="1" applyBorder="1" applyAlignment="1">
      <alignment horizontal="center" vertical="center"/>
    </xf>
    <xf numFmtId="0" fontId="28" fillId="13" borderId="41" xfId="9" applyFill="1" applyBorder="1" applyAlignment="1">
      <alignment horizontal="left" vertical="center"/>
    </xf>
    <xf numFmtId="0" fontId="28" fillId="13" borderId="42" xfId="9" applyFill="1" applyBorder="1" applyAlignment="1">
      <alignment horizontal="left" vertical="center"/>
    </xf>
    <xf numFmtId="0" fontId="0" fillId="15" borderId="13" xfId="0" applyFill="1" applyBorder="1" applyAlignment="1">
      <alignment horizontal="left" vertical="center"/>
    </xf>
    <xf numFmtId="0" fontId="0" fillId="15" borderId="34" xfId="0" applyFill="1" applyBorder="1" applyAlignment="1">
      <alignment horizontal="left" vertical="center"/>
    </xf>
    <xf numFmtId="0" fontId="0" fillId="15" borderId="12" xfId="0" applyFill="1" applyBorder="1" applyAlignment="1">
      <alignment horizontal="center" vertical="top"/>
    </xf>
    <xf numFmtId="0" fontId="0" fillId="15" borderId="4" xfId="0" applyFill="1" applyBorder="1" applyAlignment="1">
      <alignment horizontal="center" vertical="top"/>
    </xf>
    <xf numFmtId="0" fontId="28" fillId="17" borderId="41" xfId="9" applyFill="1" applyBorder="1" applyAlignment="1">
      <alignment horizontal="left" vertical="center"/>
    </xf>
    <xf numFmtId="0" fontId="28" fillId="17" borderId="42" xfId="9" applyFill="1" applyBorder="1" applyAlignment="1">
      <alignment horizontal="left" vertical="center"/>
    </xf>
    <xf numFmtId="0" fontId="0" fillId="12" borderId="41" xfId="0" applyFill="1" applyBorder="1">
      <alignment vertical="center"/>
    </xf>
    <xf numFmtId="0" fontId="0" fillId="12" borderId="42" xfId="0" applyFill="1" applyBorder="1">
      <alignment vertical="center"/>
    </xf>
    <xf numFmtId="0" fontId="28" fillId="11" borderId="41" xfId="9" applyFill="1" applyBorder="1" applyAlignment="1">
      <alignment horizontal="left" vertical="center" shrinkToFit="1"/>
    </xf>
    <xf numFmtId="0" fontId="28" fillId="11" borderId="42" xfId="9" applyFill="1" applyBorder="1" applyAlignment="1">
      <alignment horizontal="left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28" fillId="14" borderId="41" xfId="9" applyFill="1" applyBorder="1" applyAlignment="1">
      <alignment horizontal="left" vertical="center"/>
    </xf>
    <xf numFmtId="0" fontId="28" fillId="14" borderId="42" xfId="9" applyFill="1" applyBorder="1" applyAlignment="1">
      <alignment horizontal="left" vertical="center"/>
    </xf>
    <xf numFmtId="0" fontId="29" fillId="9" borderId="4" xfId="0" applyFont="1" applyFill="1" applyBorder="1" applyAlignment="1">
      <alignment horizontal="center" vertical="center" shrinkToFit="1"/>
    </xf>
    <xf numFmtId="0" fontId="29" fillId="9" borderId="0" xfId="0" applyFont="1" applyFill="1" applyBorder="1" applyAlignment="1">
      <alignment horizontal="center" vertical="center" shrinkToFit="1"/>
    </xf>
    <xf numFmtId="0" fontId="29" fillId="9" borderId="22" xfId="0" applyFont="1" applyFill="1" applyBorder="1" applyAlignment="1">
      <alignment horizontal="center" vertical="center" shrinkToFit="1"/>
    </xf>
    <xf numFmtId="0" fontId="29" fillId="9" borderId="2" xfId="0" applyFont="1" applyFill="1" applyBorder="1" applyAlignment="1">
      <alignment horizontal="center" vertical="center" shrinkToFit="1"/>
    </xf>
    <xf numFmtId="0" fontId="29" fillId="9" borderId="12" xfId="0" applyFont="1" applyFill="1" applyBorder="1" applyAlignment="1">
      <alignment horizontal="center" vertical="center" shrinkToFit="1"/>
    </xf>
    <xf numFmtId="0" fontId="29" fillId="9" borderId="13" xfId="0" applyFont="1" applyFill="1" applyBorder="1" applyAlignment="1">
      <alignment horizontal="center" vertical="center" shrinkToFit="1"/>
    </xf>
    <xf numFmtId="0" fontId="29" fillId="9" borderId="14" xfId="0" applyFont="1" applyFill="1" applyBorder="1" applyAlignment="1">
      <alignment horizontal="center" vertical="center" shrinkToFit="1"/>
    </xf>
    <xf numFmtId="0" fontId="29" fillId="9" borderId="5" xfId="0" applyFont="1" applyFill="1" applyBorder="1" applyAlignment="1">
      <alignment horizontal="center" vertical="center" shrinkToFit="1"/>
    </xf>
    <xf numFmtId="0" fontId="29" fillId="9" borderId="6" xfId="0" applyFont="1" applyFill="1" applyBorder="1" applyAlignment="1">
      <alignment horizontal="center" vertical="center" shrinkToFit="1"/>
    </xf>
    <xf numFmtId="0" fontId="29" fillId="9" borderId="15" xfId="0" applyFont="1" applyFill="1" applyBorder="1" applyAlignment="1">
      <alignment horizontal="center" vertical="center" shrinkToFit="1"/>
    </xf>
    <xf numFmtId="0" fontId="29" fillId="0" borderId="54" xfId="0" applyFont="1" applyFill="1" applyBorder="1" applyAlignment="1">
      <alignment horizontal="center" vertical="center" shrinkToFit="1"/>
    </xf>
    <xf numFmtId="0" fontId="29" fillId="0" borderId="38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horizontal="center" vertical="center" shrinkToFit="1"/>
    </xf>
    <xf numFmtId="0" fontId="29" fillId="0" borderId="37" xfId="0" applyFont="1" applyBorder="1" applyAlignment="1">
      <alignment horizontal="center" vertical="center" shrinkToFit="1"/>
    </xf>
    <xf numFmtId="0" fontId="29" fillId="0" borderId="38" xfId="0" applyFont="1" applyBorder="1" applyAlignment="1">
      <alignment horizontal="center" vertical="center" shrinkToFit="1"/>
    </xf>
    <xf numFmtId="0" fontId="29" fillId="0" borderId="39" xfId="0" applyFont="1" applyBorder="1" applyAlignment="1">
      <alignment horizontal="center" vertical="center" shrinkToFit="1"/>
    </xf>
    <xf numFmtId="0" fontId="29" fillId="9" borderId="37" xfId="0" applyFont="1" applyFill="1" applyBorder="1" applyAlignment="1">
      <alignment horizontal="center" vertical="center" shrinkToFit="1"/>
    </xf>
    <xf numFmtId="0" fontId="29" fillId="9" borderId="38" xfId="0" applyFont="1" applyFill="1" applyBorder="1" applyAlignment="1">
      <alignment horizontal="center" vertical="center" shrinkToFit="1"/>
    </xf>
    <xf numFmtId="0" fontId="29" fillId="9" borderId="39" xfId="0" applyFont="1" applyFill="1" applyBorder="1" applyAlignment="1">
      <alignment horizontal="center" vertical="center" shrinkToFit="1"/>
    </xf>
    <xf numFmtId="0" fontId="29" fillId="0" borderId="78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30" xfId="0" applyFont="1" applyBorder="1" applyAlignment="1">
      <alignment horizontal="center" vertical="center" shrinkToFit="1"/>
    </xf>
    <xf numFmtId="0" fontId="29" fillId="0" borderId="20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9" fillId="0" borderId="31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 shrinkToFit="1"/>
    </xf>
    <xf numFmtId="0" fontId="29" fillId="0" borderId="29" xfId="0" applyFont="1" applyBorder="1" applyAlignment="1">
      <alignment horizontal="center" vertical="center" shrinkToFit="1"/>
    </xf>
    <xf numFmtId="0" fontId="29" fillId="0" borderId="3" xfId="0" applyFont="1" applyBorder="1" applyAlignment="1">
      <alignment horizontal="center" vertical="center" shrinkToFit="1"/>
    </xf>
    <xf numFmtId="0" fontId="29" fillId="0" borderId="26" xfId="0" applyFont="1" applyBorder="1" applyAlignment="1">
      <alignment horizontal="center" vertical="center" shrinkToFit="1"/>
    </xf>
    <xf numFmtId="0" fontId="29" fillId="10" borderId="19" xfId="0" applyFont="1" applyFill="1" applyBorder="1" applyAlignment="1">
      <alignment horizontal="center" vertical="center" shrinkToFit="1"/>
    </xf>
    <xf numFmtId="0" fontId="29" fillId="10" borderId="20" xfId="0" applyFont="1" applyFill="1" applyBorder="1" applyAlignment="1">
      <alignment horizontal="center" vertical="center" shrinkToFit="1"/>
    </xf>
    <xf numFmtId="0" fontId="29" fillId="10" borderId="21" xfId="0" applyFont="1" applyFill="1" applyBorder="1" applyAlignment="1">
      <alignment horizontal="center" vertical="center" shrinkToFit="1"/>
    </xf>
    <xf numFmtId="0" fontId="29" fillId="10" borderId="4" xfId="0" applyFont="1" applyFill="1" applyBorder="1" applyAlignment="1">
      <alignment horizontal="center" vertical="center" shrinkToFit="1"/>
    </xf>
    <xf numFmtId="0" fontId="29" fillId="10" borderId="0" xfId="0" applyFont="1" applyFill="1" applyBorder="1" applyAlignment="1">
      <alignment horizontal="center" vertical="center" shrinkToFit="1"/>
    </xf>
    <xf numFmtId="0" fontId="29" fillId="10" borderId="22" xfId="0" applyFont="1" applyFill="1" applyBorder="1" applyAlignment="1">
      <alignment horizontal="center" vertical="center" shrinkToFit="1"/>
    </xf>
    <xf numFmtId="0" fontId="29" fillId="10" borderId="25" xfId="0" applyFont="1" applyFill="1" applyBorder="1" applyAlignment="1">
      <alignment horizontal="center" vertical="center" shrinkToFit="1"/>
    </xf>
    <xf numFmtId="0" fontId="29" fillId="10" borderId="3" xfId="0" applyFont="1" applyFill="1" applyBorder="1" applyAlignment="1">
      <alignment horizontal="center" vertical="center" shrinkToFit="1"/>
    </xf>
    <xf numFmtId="0" fontId="29" fillId="10" borderId="26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9" borderId="9" xfId="0" applyFont="1" applyFill="1" applyBorder="1" applyAlignment="1">
      <alignment horizontal="center" vertical="center" shrinkToFit="1"/>
    </xf>
    <xf numFmtId="0" fontId="27" fillId="9" borderId="10" xfId="0" applyFont="1" applyFill="1" applyBorder="1" applyAlignment="1">
      <alignment horizontal="center" vertical="center" shrinkToFit="1"/>
    </xf>
    <xf numFmtId="0" fontId="27" fillId="9" borderId="11" xfId="0" applyFont="1" applyFill="1" applyBorder="1" applyAlignment="1">
      <alignment horizontal="center" vertical="center" shrinkToFit="1"/>
    </xf>
    <xf numFmtId="0" fontId="29" fillId="9" borderId="43" xfId="0" applyFont="1" applyFill="1" applyBorder="1" applyAlignment="1">
      <alignment horizontal="center" vertical="center" shrinkToFit="1"/>
    </xf>
    <xf numFmtId="0" fontId="29" fillId="9" borderId="34" xfId="0" applyFont="1" applyFill="1" applyBorder="1" applyAlignment="1">
      <alignment horizontal="center" vertical="center" shrinkToFit="1"/>
    </xf>
    <xf numFmtId="0" fontId="29" fillId="9" borderId="3" xfId="0" applyFont="1" applyFill="1" applyBorder="1" applyAlignment="1">
      <alignment horizontal="center" vertical="center" shrinkToFit="1"/>
    </xf>
    <xf numFmtId="0" fontId="29" fillId="9" borderId="26" xfId="0" applyFont="1" applyFill="1" applyBorder="1" applyAlignment="1">
      <alignment horizontal="center" vertical="center" shrinkToFit="1"/>
    </xf>
    <xf numFmtId="0" fontId="29" fillId="9" borderId="1" xfId="0" applyFont="1" applyFill="1" applyBorder="1" applyAlignment="1">
      <alignment horizontal="center" vertical="center" shrinkToFit="1"/>
    </xf>
    <xf numFmtId="0" fontId="29" fillId="9" borderId="25" xfId="0" applyFont="1" applyFill="1" applyBorder="1" applyAlignment="1">
      <alignment horizontal="center" vertical="center" shrinkToFit="1"/>
    </xf>
    <xf numFmtId="0" fontId="29" fillId="9" borderId="28" xfId="0" applyFont="1" applyFill="1" applyBorder="1" applyAlignment="1">
      <alignment horizontal="center" vertical="center" shrinkToFit="1"/>
    </xf>
    <xf numFmtId="0" fontId="37" fillId="12" borderId="6" xfId="0" applyFont="1" applyFill="1" applyBorder="1" applyAlignment="1">
      <alignment vertical="center" shrinkToFit="1"/>
    </xf>
    <xf numFmtId="0" fontId="29" fillId="0" borderId="12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34" xfId="0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29" fillId="9" borderId="112" xfId="0" applyFont="1" applyFill="1" applyBorder="1" applyAlignment="1">
      <alignment horizontal="center" vertical="center" shrinkToFit="1"/>
    </xf>
    <xf numFmtId="0" fontId="29" fillId="9" borderId="56" xfId="0" applyFont="1" applyFill="1" applyBorder="1" applyAlignment="1">
      <alignment horizontal="center" vertical="center" shrinkToFit="1"/>
    </xf>
    <xf numFmtId="0" fontId="29" fillId="9" borderId="44" xfId="0" applyFont="1" applyFill="1" applyBorder="1" applyAlignment="1">
      <alignment horizontal="center" vertical="center" shrinkToFit="1"/>
    </xf>
    <xf numFmtId="0" fontId="29" fillId="9" borderId="45" xfId="0" applyFont="1" applyFill="1" applyBorder="1" applyAlignment="1">
      <alignment horizontal="center" vertical="center" shrinkToFit="1"/>
    </xf>
    <xf numFmtId="0" fontId="29" fillId="10" borderId="31" xfId="0" applyFont="1" applyFill="1" applyBorder="1" applyAlignment="1">
      <alignment horizontal="center" vertical="center" shrinkToFit="1"/>
    </xf>
    <xf numFmtId="0" fontId="29" fillId="10" borderId="32" xfId="0" applyFont="1" applyFill="1" applyBorder="1" applyAlignment="1">
      <alignment horizontal="center" vertical="center" shrinkToFit="1"/>
    </xf>
    <xf numFmtId="0" fontId="29" fillId="10" borderId="6" xfId="0" applyFont="1" applyFill="1" applyBorder="1" applyAlignment="1">
      <alignment horizontal="center" vertical="center" shrinkToFit="1"/>
    </xf>
    <xf numFmtId="0" fontId="29" fillId="10" borderId="23" xfId="0" applyFont="1" applyFill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23" xfId="0" applyFont="1" applyBorder="1" applyAlignment="1">
      <alignment horizontal="center" vertical="center" shrinkToFit="1"/>
    </xf>
    <xf numFmtId="0" fontId="29" fillId="0" borderId="84" xfId="0" applyFont="1" applyBorder="1" applyAlignment="1">
      <alignment horizontal="center" vertical="center" shrinkToFit="1"/>
    </xf>
    <xf numFmtId="0" fontId="29" fillId="0" borderId="112" xfId="0" applyFont="1" applyBorder="1" applyAlignment="1">
      <alignment horizontal="center" vertical="center" shrinkToFit="1"/>
    </xf>
    <xf numFmtId="0" fontId="29" fillId="0" borderId="55" xfId="0" applyFont="1" applyBorder="1" applyAlignment="1">
      <alignment horizontal="center" vertical="center" shrinkToFit="1"/>
    </xf>
    <xf numFmtId="0" fontId="29" fillId="0" borderId="44" xfId="0" applyFont="1" applyBorder="1" applyAlignment="1">
      <alignment horizontal="center" vertical="center" shrinkToFit="1"/>
    </xf>
    <xf numFmtId="0" fontId="37" fillId="11" borderId="0" xfId="0" applyFont="1" applyFill="1" applyBorder="1" applyAlignment="1">
      <alignment vertical="center" shrinkToFit="1"/>
    </xf>
    <xf numFmtId="0" fontId="29" fillId="9" borderId="7" xfId="0" applyFont="1" applyFill="1" applyBorder="1" applyAlignment="1">
      <alignment horizontal="center" vertical="center" shrinkToFit="1"/>
    </xf>
    <xf numFmtId="0" fontId="34" fillId="5" borderId="36" xfId="9" applyFont="1" applyFill="1" applyBorder="1" applyAlignment="1">
      <alignment horizontal="center" vertical="center"/>
    </xf>
    <xf numFmtId="0" fontId="34" fillId="5" borderId="41" xfId="9" applyFont="1" applyFill="1" applyBorder="1" applyAlignment="1">
      <alignment horizontal="center" vertical="center"/>
    </xf>
    <xf numFmtId="0" fontId="34" fillId="5" borderId="42" xfId="9" applyFont="1" applyFill="1" applyBorder="1" applyAlignment="1">
      <alignment horizontal="center" vertical="center"/>
    </xf>
    <xf numFmtId="0" fontId="37" fillId="12" borderId="0" xfId="0" applyFont="1" applyFill="1" applyBorder="1" applyAlignment="1">
      <alignment vertical="center" shrinkToFit="1"/>
    </xf>
    <xf numFmtId="0" fontId="29" fillId="9" borderId="36" xfId="0" applyFont="1" applyFill="1" applyBorder="1" applyAlignment="1">
      <alignment horizontal="center" vertical="center" shrinkToFit="1"/>
    </xf>
    <xf numFmtId="0" fontId="29" fillId="9" borderId="41" xfId="0" applyFont="1" applyFill="1" applyBorder="1" applyAlignment="1">
      <alignment horizontal="center" vertical="center" shrinkToFit="1"/>
    </xf>
    <xf numFmtId="0" fontId="29" fillId="9" borderId="42" xfId="0" applyFont="1" applyFill="1" applyBorder="1" applyAlignment="1">
      <alignment horizontal="center" vertical="center" shrinkToFit="1"/>
    </xf>
    <xf numFmtId="0" fontId="29" fillId="9" borderId="36" xfId="0" applyFont="1" applyFill="1" applyBorder="1" applyAlignment="1">
      <alignment horizontal="left" vertical="center" shrinkToFit="1"/>
    </xf>
    <xf numFmtId="0" fontId="29" fillId="9" borderId="41" xfId="0" applyFont="1" applyFill="1" applyBorder="1" applyAlignment="1">
      <alignment horizontal="left" vertical="center" shrinkToFit="1"/>
    </xf>
    <xf numFmtId="0" fontId="29" fillId="9" borderId="42" xfId="0" applyFont="1" applyFill="1" applyBorder="1" applyAlignment="1">
      <alignment horizontal="left" vertical="center" shrinkToFit="1"/>
    </xf>
    <xf numFmtId="0" fontId="29" fillId="9" borderId="10" xfId="0" applyFont="1" applyFill="1" applyBorder="1" applyAlignment="1">
      <alignment horizontal="center" vertical="center" shrinkToFit="1"/>
    </xf>
    <xf numFmtId="0" fontId="29" fillId="10" borderId="12" xfId="0" applyFont="1" applyFill="1" applyBorder="1" applyAlignment="1">
      <alignment horizontal="center" vertical="center" shrinkToFit="1"/>
    </xf>
    <xf numFmtId="0" fontId="29" fillId="10" borderId="13" xfId="0" applyFont="1" applyFill="1" applyBorder="1" applyAlignment="1">
      <alignment horizontal="center" vertical="center" shrinkToFit="1"/>
    </xf>
    <xf numFmtId="0" fontId="29" fillId="10" borderId="5" xfId="0" applyFont="1" applyFill="1" applyBorder="1" applyAlignment="1">
      <alignment horizontal="center" vertical="center" shrinkToFit="1"/>
    </xf>
    <xf numFmtId="0" fontId="29" fillId="9" borderId="23" xfId="0" applyFont="1" applyFill="1" applyBorder="1" applyAlignment="1">
      <alignment horizontal="center" vertical="center" shrinkToFit="1"/>
    </xf>
    <xf numFmtId="0" fontId="29" fillId="9" borderId="40" xfId="0" applyFont="1" applyFill="1" applyBorder="1" applyAlignment="1">
      <alignment horizontal="center" vertical="center" shrinkToFit="1"/>
    </xf>
    <xf numFmtId="0" fontId="29" fillId="9" borderId="33" xfId="0" applyFont="1" applyFill="1" applyBorder="1" applyAlignment="1">
      <alignment horizontal="center" vertical="center" shrinkToFit="1"/>
    </xf>
    <xf numFmtId="0" fontId="29" fillId="9" borderId="32" xfId="0" applyFont="1" applyFill="1" applyBorder="1" applyAlignment="1">
      <alignment horizontal="center" vertical="center" shrinkToFit="1"/>
    </xf>
    <xf numFmtId="0" fontId="29" fillId="0" borderId="40" xfId="0" applyFont="1" applyBorder="1" applyAlignment="1">
      <alignment horizontal="center" vertical="center" shrinkToFit="1"/>
    </xf>
    <xf numFmtId="0" fontId="29" fillId="0" borderId="41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 shrinkToFit="1"/>
    </xf>
    <xf numFmtId="0" fontId="29" fillId="0" borderId="5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29" fillId="9" borderId="77" xfId="0" applyFont="1" applyFill="1" applyBorder="1" applyAlignment="1">
      <alignment horizontal="center" vertical="center" shrinkToFit="1"/>
    </xf>
    <xf numFmtId="0" fontId="29" fillId="9" borderId="78" xfId="0" applyFont="1" applyFill="1" applyBorder="1" applyAlignment="1">
      <alignment horizontal="center" vertical="center" shrinkToFit="1"/>
    </xf>
    <xf numFmtId="0" fontId="29" fillId="9" borderId="1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9" borderId="16" xfId="0" applyFont="1" applyFill="1" applyBorder="1" applyAlignment="1">
      <alignment horizontal="center" vertical="center" shrinkToFit="1"/>
    </xf>
    <xf numFmtId="0" fontId="29" fillId="9" borderId="111" xfId="0" applyFont="1" applyFill="1" applyBorder="1" applyAlignment="1">
      <alignment horizontal="center" vertical="center" shrinkToFit="1"/>
    </xf>
    <xf numFmtId="0" fontId="3" fillId="11" borderId="0" xfId="0" applyFont="1" applyFill="1" applyAlignment="1">
      <alignment horizontal="left" vertical="center" shrinkToFit="1"/>
    </xf>
    <xf numFmtId="0" fontId="3" fillId="12" borderId="0" xfId="0" applyFont="1" applyFill="1" applyAlignment="1">
      <alignment horizontal="left" vertical="center" shrinkToFit="1"/>
    </xf>
    <xf numFmtId="0" fontId="29" fillId="0" borderId="32" xfId="0" applyFont="1" applyBorder="1" applyAlignment="1">
      <alignment horizontal="center" vertical="center" shrinkToFit="1"/>
    </xf>
    <xf numFmtId="0" fontId="29" fillId="0" borderId="27" xfId="0" applyFont="1" applyBorder="1" applyAlignment="1">
      <alignment horizontal="center" vertical="center" shrinkToFit="1"/>
    </xf>
    <xf numFmtId="0" fontId="29" fillId="0" borderId="28" xfId="0" applyFont="1" applyBorder="1" applyAlignment="1">
      <alignment horizontal="center" vertical="center" shrinkToFit="1"/>
    </xf>
    <xf numFmtId="0" fontId="29" fillId="0" borderId="106" xfId="0" applyFont="1" applyFill="1" applyBorder="1" applyAlignment="1">
      <alignment horizontal="center" vertical="center" shrinkToFit="1"/>
    </xf>
    <xf numFmtId="0" fontId="29" fillId="0" borderId="46" xfId="0" applyFont="1" applyFill="1" applyBorder="1" applyAlignment="1">
      <alignment horizontal="center" vertical="center" shrinkToFit="1"/>
    </xf>
    <xf numFmtId="0" fontId="29" fillId="0" borderId="49" xfId="0" applyFont="1" applyFill="1" applyBorder="1" applyAlignment="1">
      <alignment horizontal="center" vertical="center" shrinkToFit="1"/>
    </xf>
    <xf numFmtId="0" fontId="29" fillId="0" borderId="36" xfId="0" applyFont="1" applyBorder="1" applyAlignment="1">
      <alignment horizontal="center" vertical="center" shrinkToFit="1"/>
    </xf>
    <xf numFmtId="0" fontId="29" fillId="9" borderId="2" xfId="0" applyFont="1" applyFill="1" applyBorder="1" applyAlignment="1">
      <alignment horizontal="left" vertical="center" shrinkToFit="1"/>
    </xf>
    <xf numFmtId="0" fontId="29" fillId="0" borderId="110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37" fillId="11" borderId="6" xfId="0" applyFont="1" applyFill="1" applyBorder="1" applyAlignment="1">
      <alignment horizontal="left" vertical="center" shrinkToFit="1"/>
    </xf>
    <xf numFmtId="0" fontId="37" fillId="14" borderId="6" xfId="0" applyFont="1" applyFill="1" applyBorder="1" applyAlignment="1">
      <alignment horizontal="left" vertical="center" shrinkToFit="1"/>
    </xf>
    <xf numFmtId="176" fontId="3" fillId="2" borderId="5" xfId="0" applyNumberFormat="1" applyFont="1" applyFill="1" applyBorder="1" applyAlignment="1">
      <alignment horizontal="center" vertical="center" shrinkToFit="1"/>
    </xf>
    <xf numFmtId="176" fontId="3" fillId="2" borderId="6" xfId="0" applyNumberFormat="1" applyFont="1" applyFill="1" applyBorder="1" applyAlignment="1">
      <alignment horizontal="center" vertical="center" shrinkToFit="1"/>
    </xf>
    <xf numFmtId="176" fontId="3" fillId="2" borderId="23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82" xfId="0" applyFont="1" applyFill="1" applyBorder="1" applyAlignment="1">
      <alignment horizontal="center" vertical="center" shrinkToFit="1"/>
    </xf>
    <xf numFmtId="0" fontId="3" fillId="2" borderId="81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23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 shrinkToFit="1"/>
    </xf>
    <xf numFmtId="177" fontId="3" fillId="2" borderId="6" xfId="0" applyNumberFormat="1" applyFont="1" applyFill="1" applyBorder="1" applyAlignment="1">
      <alignment horizontal="center" vertical="center" shrinkToFit="1"/>
    </xf>
    <xf numFmtId="177" fontId="3" fillId="2" borderId="23" xfId="0" applyNumberFormat="1" applyFont="1" applyFill="1" applyBorder="1" applyAlignment="1">
      <alignment horizontal="center" vertical="center" shrinkToFit="1"/>
    </xf>
    <xf numFmtId="0" fontId="3" fillId="3" borderId="97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 shrinkToFit="1"/>
    </xf>
    <xf numFmtId="0" fontId="50" fillId="5" borderId="12" xfId="9" applyFont="1" applyFill="1" applyBorder="1" applyAlignment="1">
      <alignment horizontal="center" vertical="center"/>
    </xf>
    <xf numFmtId="0" fontId="50" fillId="5" borderId="13" xfId="9" applyFont="1" applyFill="1" applyBorder="1" applyAlignment="1">
      <alignment horizontal="center" vertical="center"/>
    </xf>
    <xf numFmtId="0" fontId="50" fillId="5" borderId="34" xfId="9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 vertical="center" wrapText="1"/>
    </xf>
    <xf numFmtId="0" fontId="51" fillId="9" borderId="107" xfId="0" applyFont="1" applyFill="1" applyBorder="1" applyAlignment="1">
      <alignment horizontal="left" vertical="center" wrapText="1"/>
    </xf>
    <xf numFmtId="0" fontId="51" fillId="9" borderId="108" xfId="0" applyFont="1" applyFill="1" applyBorder="1" applyAlignment="1">
      <alignment horizontal="left" vertical="center" wrapText="1"/>
    </xf>
    <xf numFmtId="0" fontId="51" fillId="9" borderId="109" xfId="0" applyFont="1" applyFill="1" applyBorder="1" applyAlignment="1">
      <alignment horizontal="left" vertical="center" wrapText="1"/>
    </xf>
    <xf numFmtId="0" fontId="28" fillId="16" borderId="36" xfId="9" applyFill="1" applyBorder="1" applyAlignment="1">
      <alignment horizontal="center" vertical="center" shrinkToFit="1"/>
    </xf>
    <xf numFmtId="0" fontId="28" fillId="16" borderId="41" xfId="9" applyFill="1" applyBorder="1" applyAlignment="1">
      <alignment horizontal="center" vertical="center" shrinkToFit="1"/>
    </xf>
    <xf numFmtId="0" fontId="28" fillId="16" borderId="42" xfId="9" applyFill="1" applyBorder="1" applyAlignment="1">
      <alignment horizontal="center" vertical="center" shrinkToFit="1"/>
    </xf>
    <xf numFmtId="0" fontId="28" fillId="5" borderId="36" xfId="9" applyFill="1" applyBorder="1" applyAlignment="1">
      <alignment horizontal="center" vertical="center" shrinkToFit="1"/>
    </xf>
    <xf numFmtId="0" fontId="28" fillId="5" borderId="41" xfId="9" applyFill="1" applyBorder="1" applyAlignment="1">
      <alignment horizontal="center" vertical="center" shrinkToFit="1"/>
    </xf>
    <xf numFmtId="0" fontId="28" fillId="5" borderId="42" xfId="9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95" xfId="0" applyFont="1" applyFill="1" applyBorder="1" applyAlignment="1">
      <alignment horizontal="center" vertical="center" shrinkToFit="1"/>
    </xf>
    <xf numFmtId="0" fontId="3" fillId="0" borderId="96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176" fontId="3" fillId="0" borderId="36" xfId="0" applyNumberFormat="1" applyFont="1" applyFill="1" applyBorder="1" applyAlignment="1">
      <alignment horizontal="center" vertical="center" shrinkToFit="1"/>
    </xf>
    <xf numFmtId="176" fontId="3" fillId="0" borderId="41" xfId="0" applyNumberFormat="1" applyFont="1" applyFill="1" applyBorder="1" applyAlignment="1">
      <alignment horizontal="center" vertical="center" shrinkToFit="1"/>
    </xf>
    <xf numFmtId="176" fontId="3" fillId="0" borderId="42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118" xfId="0" applyFont="1" applyFill="1" applyBorder="1" applyAlignment="1">
      <alignment horizontal="center" vertical="center" shrinkToFit="1"/>
    </xf>
    <xf numFmtId="0" fontId="3" fillId="0" borderId="119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176" fontId="3" fillId="0" borderId="63" xfId="0" applyNumberFormat="1" applyFont="1" applyFill="1" applyBorder="1" applyAlignment="1">
      <alignment horizontal="center" vertical="center" shrinkToFit="1"/>
    </xf>
    <xf numFmtId="176" fontId="3" fillId="0" borderId="64" xfId="0" applyNumberFormat="1" applyFont="1" applyFill="1" applyBorder="1" applyAlignment="1">
      <alignment horizontal="center" vertical="center" shrinkToFit="1"/>
    </xf>
    <xf numFmtId="176" fontId="3" fillId="0" borderId="57" xfId="0" applyNumberFormat="1" applyFont="1" applyFill="1" applyBorder="1" applyAlignment="1">
      <alignment horizontal="center" vertical="center" shrinkToFit="1"/>
    </xf>
    <xf numFmtId="0" fontId="31" fillId="0" borderId="69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" fillId="19" borderId="97" xfId="0" applyFont="1" applyFill="1" applyBorder="1" applyAlignment="1">
      <alignment horizontal="center" vertical="center"/>
    </xf>
    <xf numFmtId="0" fontId="3" fillId="19" borderId="105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center" vertical="center" shrinkToFit="1"/>
    </xf>
    <xf numFmtId="176" fontId="3" fillId="0" borderId="97" xfId="0" applyNumberFormat="1" applyFont="1" applyFill="1" applyBorder="1" applyAlignment="1">
      <alignment horizontal="center" vertical="center" shrinkToFit="1"/>
    </xf>
    <xf numFmtId="176" fontId="3" fillId="0" borderId="83" xfId="0" applyNumberFormat="1" applyFont="1" applyFill="1" applyBorder="1" applyAlignment="1">
      <alignment horizontal="center" vertical="center" shrinkToFit="1"/>
    </xf>
    <xf numFmtId="176" fontId="3" fillId="0" borderId="72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94" xfId="0" applyFont="1" applyFill="1" applyBorder="1" applyAlignment="1">
      <alignment horizontal="center" vertical="center" shrinkToFit="1"/>
    </xf>
    <xf numFmtId="0" fontId="3" fillId="0" borderId="92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97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center" vertical="center" shrinkToFit="1"/>
    </xf>
    <xf numFmtId="0" fontId="3" fillId="0" borderId="120" xfId="0" applyFont="1" applyFill="1" applyBorder="1" applyAlignment="1">
      <alignment horizontal="center" vertical="center" shrinkToFit="1"/>
    </xf>
    <xf numFmtId="0" fontId="3" fillId="0" borderId="104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13" borderId="2" xfId="0" applyFont="1" applyFill="1" applyBorder="1" applyAlignment="1">
      <alignment horizontal="center" vertical="center"/>
    </xf>
    <xf numFmtId="0" fontId="28" fillId="5" borderId="0" xfId="9" applyFill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79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3" fillId="0" borderId="4" xfId="0" applyNumberFormat="1" applyFont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center" vertical="center" shrinkToFit="1"/>
    </xf>
    <xf numFmtId="179" fontId="3" fillId="0" borderId="141" xfId="0" applyNumberFormat="1" applyFont="1" applyBorder="1" applyAlignment="1">
      <alignment horizontal="center" vertical="center" shrinkToFit="1"/>
    </xf>
    <xf numFmtId="179" fontId="3" fillId="0" borderId="5" xfId="0" applyNumberFormat="1" applyFont="1" applyBorder="1" applyAlignment="1">
      <alignment horizontal="center" vertical="center" shrinkToFit="1"/>
    </xf>
    <xf numFmtId="179" fontId="3" fillId="0" borderId="6" xfId="0" applyNumberFormat="1" applyFont="1" applyBorder="1" applyAlignment="1">
      <alignment horizontal="center" vertical="center" shrinkToFit="1"/>
    </xf>
    <xf numFmtId="179" fontId="3" fillId="0" borderId="132" xfId="0" applyNumberFormat="1" applyFont="1" applyBorder="1" applyAlignment="1">
      <alignment horizontal="center" vertical="center" shrinkToFit="1"/>
    </xf>
    <xf numFmtId="179" fontId="3" fillId="0" borderId="22" xfId="0" applyNumberFormat="1" applyFont="1" applyBorder="1" applyAlignment="1">
      <alignment horizontal="center" vertical="center" shrinkToFit="1"/>
    </xf>
    <xf numFmtId="179" fontId="3" fillId="0" borderId="23" xfId="0" applyNumberFormat="1" applyFont="1" applyBorder="1" applyAlignment="1">
      <alignment horizontal="center" vertical="center" shrinkToFit="1"/>
    </xf>
    <xf numFmtId="14" fontId="3" fillId="0" borderId="7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82" fontId="3" fillId="0" borderId="7" xfId="10" applyNumberFormat="1" applyFont="1" applyBorder="1" applyAlignment="1">
      <alignment horizontal="center" vertical="center" shrinkToFit="1"/>
    </xf>
    <xf numFmtId="182" fontId="3" fillId="0" borderId="2" xfId="10" applyNumberFormat="1" applyFont="1" applyBorder="1" applyAlignment="1">
      <alignment horizontal="center" vertical="center" shrinkToFit="1"/>
    </xf>
    <xf numFmtId="182" fontId="3" fillId="0" borderId="10" xfId="10" applyNumberFormat="1" applyFont="1" applyBorder="1" applyAlignment="1">
      <alignment horizontal="center" vertical="center" shrinkToFit="1"/>
    </xf>
    <xf numFmtId="179" fontId="3" fillId="0" borderId="7" xfId="0" applyNumberFormat="1" applyFont="1" applyBorder="1" applyAlignment="1">
      <alignment horizontal="center" vertical="center" shrinkToFit="1"/>
    </xf>
    <xf numFmtId="179" fontId="3" fillId="0" borderId="2" xfId="0" applyNumberFormat="1" applyFont="1" applyBorder="1" applyAlignment="1">
      <alignment horizontal="center" vertical="center" shrinkToFit="1"/>
    </xf>
    <xf numFmtId="179" fontId="3" fillId="0" borderId="10" xfId="0" applyNumberFormat="1" applyFont="1" applyBorder="1" applyAlignment="1">
      <alignment horizontal="center" vertical="center" shrinkToFit="1"/>
    </xf>
    <xf numFmtId="179" fontId="3" fillId="0" borderId="8" xfId="0" applyNumberFormat="1" applyFont="1" applyBorder="1" applyAlignment="1">
      <alignment horizontal="center" vertical="center" shrinkToFit="1"/>
    </xf>
    <xf numFmtId="179" fontId="3" fillId="0" borderId="9" xfId="0" applyNumberFormat="1" applyFont="1" applyBorder="1" applyAlignment="1">
      <alignment horizontal="center" vertical="center" shrinkToFit="1"/>
    </xf>
    <xf numFmtId="179" fontId="3" fillId="0" borderId="1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 shrinkToFit="1"/>
    </xf>
    <xf numFmtId="179" fontId="3" fillId="0" borderId="17" xfId="0" applyNumberFormat="1" applyFont="1" applyBorder="1" applyAlignment="1">
      <alignment horizontal="center" vertical="center" shrinkToFit="1"/>
    </xf>
    <xf numFmtId="179" fontId="3" fillId="0" borderId="24" xfId="0" applyNumberFormat="1" applyFont="1" applyBorder="1" applyAlignment="1">
      <alignment horizontal="center" vertical="center" shrinkToFit="1"/>
    </xf>
    <xf numFmtId="179" fontId="3" fillId="0" borderId="126" xfId="0" applyNumberFormat="1" applyFont="1" applyBorder="1" applyAlignment="1">
      <alignment horizontal="center" vertical="center" shrinkToFit="1"/>
    </xf>
    <xf numFmtId="179" fontId="3" fillId="0" borderId="7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 shrinkToFit="1"/>
    </xf>
    <xf numFmtId="179" fontId="3" fillId="0" borderId="14" xfId="0" applyNumberFormat="1" applyFont="1" applyBorder="1" applyAlignment="1">
      <alignment horizontal="center" vertical="center" shrinkToFit="1"/>
    </xf>
    <xf numFmtId="179" fontId="3" fillId="0" borderId="15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 shrinkToFit="1"/>
    </xf>
    <xf numFmtId="179" fontId="3" fillId="0" borderId="21" xfId="0" applyNumberFormat="1" applyFont="1" applyBorder="1" applyAlignment="1">
      <alignment horizontal="center" vertical="center" shrinkToFit="1"/>
    </xf>
    <xf numFmtId="179" fontId="3" fillId="0" borderId="3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179" fontId="3" fillId="0" borderId="35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179" fontId="3" fillId="0" borderId="128" xfId="0" applyNumberFormat="1" applyFont="1" applyBorder="1" applyAlignment="1">
      <alignment horizontal="center" vertical="center" shrinkToFit="1"/>
    </xf>
    <xf numFmtId="179" fontId="3" fillId="0" borderId="129" xfId="0" applyNumberFormat="1" applyFont="1" applyBorder="1" applyAlignment="1">
      <alignment horizontal="center" vertical="center" shrinkToFit="1"/>
    </xf>
    <xf numFmtId="179" fontId="3" fillId="0" borderId="140" xfId="0" applyNumberFormat="1" applyFont="1" applyBorder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179" fontId="3" fillId="0" borderId="1" xfId="0" applyNumberFormat="1" applyFont="1" applyBorder="1" applyAlignment="1">
      <alignment horizontal="center" vertical="center" shrinkToFit="1"/>
    </xf>
    <xf numFmtId="179" fontId="3" fillId="0" borderId="28" xfId="0" applyNumberFormat="1" applyFont="1" applyBorder="1" applyAlignment="1">
      <alignment horizontal="center" vertical="center" shrinkToFit="1"/>
    </xf>
    <xf numFmtId="179" fontId="3" fillId="0" borderId="143" xfId="0" applyNumberFormat="1" applyFont="1" applyFill="1" applyBorder="1" applyAlignment="1">
      <alignment horizontal="center" vertical="center" shrinkToFit="1"/>
    </xf>
    <xf numFmtId="179" fontId="3" fillId="0" borderId="144" xfId="0" applyNumberFormat="1" applyFont="1" applyFill="1" applyBorder="1" applyAlignment="1">
      <alignment horizontal="center" vertical="center" shrinkToFit="1"/>
    </xf>
    <xf numFmtId="179" fontId="3" fillId="0" borderId="145" xfId="0" applyNumberFormat="1" applyFont="1" applyFill="1" applyBorder="1" applyAlignment="1">
      <alignment horizontal="center" vertical="center" shrinkToFit="1"/>
    </xf>
    <xf numFmtId="179" fontId="3" fillId="0" borderId="138" xfId="0" applyNumberFormat="1" applyFont="1" applyFill="1" applyBorder="1" applyAlignment="1">
      <alignment horizontal="center" vertical="center" shrinkToFit="1"/>
    </xf>
    <xf numFmtId="179" fontId="3" fillId="0" borderId="128" xfId="0" applyNumberFormat="1" applyFont="1" applyFill="1" applyBorder="1" applyAlignment="1">
      <alignment horizontal="center" vertical="center" shrinkToFit="1"/>
    </xf>
    <xf numFmtId="179" fontId="3" fillId="0" borderId="131" xfId="0" applyNumberFormat="1" applyFont="1" applyFill="1" applyBorder="1" applyAlignment="1">
      <alignment horizontal="center" vertical="center" shrinkToFit="1"/>
    </xf>
    <xf numFmtId="179" fontId="3" fillId="0" borderId="32" xfId="0" applyNumberFormat="1" applyFont="1" applyFill="1" applyBorder="1" applyAlignment="1">
      <alignment horizontal="center" vertical="center" shrinkToFit="1"/>
    </xf>
    <xf numFmtId="179" fontId="3" fillId="0" borderId="6" xfId="0" applyNumberFormat="1" applyFont="1" applyFill="1" applyBorder="1" applyAlignment="1">
      <alignment horizontal="center" vertical="center" shrinkToFit="1"/>
    </xf>
    <xf numFmtId="179" fontId="3" fillId="0" borderId="23" xfId="0" applyNumberFormat="1" applyFont="1" applyFill="1" applyBorder="1" applyAlignment="1">
      <alignment horizontal="center" vertical="center" shrinkToFit="1"/>
    </xf>
    <xf numFmtId="38" fontId="60" fillId="0" borderId="0" xfId="10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horizontal="center" vertical="center"/>
    </xf>
    <xf numFmtId="179" fontId="6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54" fillId="0" borderId="2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/>
    </xf>
    <xf numFmtId="0" fontId="3" fillId="0" borderId="134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54" fillId="0" borderId="136" xfId="0" applyFont="1" applyFill="1" applyBorder="1" applyAlignment="1">
      <alignment horizontal="center" vertical="center" shrinkToFit="1"/>
    </xf>
    <xf numFmtId="0" fontId="54" fillId="0" borderId="134" xfId="0" applyFont="1" applyFill="1" applyBorder="1" applyAlignment="1">
      <alignment horizontal="center" vertical="center" shrinkToFit="1"/>
    </xf>
    <xf numFmtId="0" fontId="54" fillId="0" borderId="135" xfId="0" applyFont="1" applyFill="1" applyBorder="1" applyAlignment="1">
      <alignment horizontal="center" vertical="center" shrinkToFit="1"/>
    </xf>
    <xf numFmtId="0" fontId="3" fillId="16" borderId="16" xfId="0" applyFont="1" applyFill="1" applyBorder="1" applyAlignment="1">
      <alignment horizontal="center" vertical="center" shrinkToFit="1"/>
    </xf>
    <xf numFmtId="0" fontId="3" fillId="16" borderId="112" xfId="0" applyFont="1" applyFill="1" applyBorder="1" applyAlignment="1">
      <alignment horizontal="center" vertical="center" shrinkToFit="1"/>
    </xf>
    <xf numFmtId="0" fontId="3" fillId="16" borderId="46" xfId="0" applyFont="1" applyFill="1" applyBorder="1" applyAlignment="1">
      <alignment horizontal="center" vertical="center" shrinkToFit="1"/>
    </xf>
    <xf numFmtId="179" fontId="3" fillId="0" borderId="12" xfId="0" applyNumberFormat="1" applyFont="1" applyFill="1" applyBorder="1" applyAlignment="1">
      <alignment horizontal="center" vertical="center" shrinkToFit="1"/>
    </xf>
    <xf numFmtId="179" fontId="3" fillId="0" borderId="13" xfId="0" applyNumberFormat="1" applyFont="1" applyFill="1" applyBorder="1" applyAlignment="1">
      <alignment horizontal="center" vertical="center" shrinkToFit="1"/>
    </xf>
    <xf numFmtId="179" fontId="3" fillId="0" borderId="34" xfId="0" applyNumberFormat="1" applyFont="1" applyFill="1" applyBorder="1" applyAlignment="1">
      <alignment horizontal="center" vertical="center" shrinkToFit="1"/>
    </xf>
    <xf numFmtId="179" fontId="3" fillId="0" borderId="34" xfId="0" applyNumberFormat="1" applyFont="1" applyFill="1" applyBorder="1" applyAlignment="1">
      <alignment horizontal="left" vertical="center"/>
    </xf>
    <xf numFmtId="179" fontId="3" fillId="0" borderId="16" xfId="0" applyNumberFormat="1" applyFont="1" applyFill="1" applyBorder="1" applyAlignment="1">
      <alignment horizontal="left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3" fillId="0" borderId="139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39" xfId="0" applyNumberFormat="1" applyFont="1" applyFill="1" applyBorder="1" applyAlignment="1">
      <alignment horizontal="left" vertical="center"/>
    </xf>
    <xf numFmtId="179" fontId="3" fillId="0" borderId="10" xfId="0" applyNumberFormat="1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6" xfId="0" applyFont="1" applyBorder="1" applyAlignment="1">
      <alignment horizontal="center" vertical="center" shrinkToFit="1"/>
    </xf>
    <xf numFmtId="0" fontId="3" fillId="0" borderId="127" xfId="0" applyFont="1" applyBorder="1" applyAlignment="1">
      <alignment horizontal="center" vertical="center" shrinkToFit="1"/>
    </xf>
    <xf numFmtId="0" fontId="3" fillId="0" borderId="128" xfId="0" applyFont="1" applyBorder="1" applyAlignment="1">
      <alignment horizontal="center" vertical="center" shrinkToFit="1"/>
    </xf>
    <xf numFmtId="0" fontId="3" fillId="0" borderId="13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179" fontId="3" fillId="0" borderId="149" xfId="0" applyNumberFormat="1" applyFont="1" applyBorder="1" applyAlignment="1">
      <alignment horizontal="center" vertical="center" shrinkToFit="1"/>
    </xf>
    <xf numFmtId="179" fontId="3" fillId="0" borderId="150" xfId="0" applyNumberFormat="1" applyFont="1" applyBorder="1" applyAlignment="1">
      <alignment horizontal="center" vertical="center" shrinkToFit="1"/>
    </xf>
    <xf numFmtId="179" fontId="3" fillId="0" borderId="151" xfId="0" applyNumberFormat="1" applyFont="1" applyBorder="1" applyAlignment="1">
      <alignment horizontal="center" vertical="center" shrinkToFit="1"/>
    </xf>
    <xf numFmtId="179" fontId="3" fillId="0" borderId="152" xfId="0" applyNumberFormat="1" applyFont="1" applyBorder="1" applyAlignment="1">
      <alignment horizontal="center" vertical="center" shrinkToFit="1"/>
    </xf>
    <xf numFmtId="179" fontId="3" fillId="0" borderId="153" xfId="0" applyNumberFormat="1" applyFont="1" applyBorder="1" applyAlignment="1">
      <alignment horizontal="center" vertical="center" shrinkToFit="1"/>
    </xf>
    <xf numFmtId="179" fontId="3" fillId="0" borderId="154" xfId="0" applyNumberFormat="1" applyFont="1" applyBorder="1" applyAlignment="1">
      <alignment horizontal="center" vertical="center" shrinkToFit="1"/>
    </xf>
    <xf numFmtId="179" fontId="3" fillId="0" borderId="30" xfId="0" applyNumberFormat="1" applyFont="1" applyBorder="1" applyAlignment="1">
      <alignment horizontal="center" vertical="center" shrinkToFit="1"/>
    </xf>
    <xf numFmtId="179" fontId="3" fillId="0" borderId="31" xfId="0" applyNumberFormat="1" applyFont="1" applyBorder="1" applyAlignment="1">
      <alignment horizontal="center" vertical="center" shrinkToFit="1"/>
    </xf>
    <xf numFmtId="179" fontId="3" fillId="0" borderId="32" xfId="0" applyNumberFormat="1" applyFont="1" applyBorder="1" applyAlignment="1">
      <alignment horizontal="center" vertical="center" shrinkToFit="1"/>
    </xf>
    <xf numFmtId="0" fontId="28" fillId="5" borderId="0" xfId="9" applyFill="1" applyAlignment="1">
      <alignment horizontal="center" vertical="center" shrinkToFit="1"/>
    </xf>
    <xf numFmtId="179" fontId="3" fillId="0" borderId="30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137" xfId="0" applyFont="1" applyBorder="1" applyAlignment="1">
      <alignment horizontal="center" vertical="center"/>
    </xf>
    <xf numFmtId="179" fontId="3" fillId="0" borderId="65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/>
    </xf>
    <xf numFmtId="179" fontId="3" fillId="0" borderId="35" xfId="0" applyNumberFormat="1" applyFont="1" applyBorder="1" applyAlignment="1">
      <alignment horizontal="center" vertical="center"/>
    </xf>
    <xf numFmtId="179" fontId="3" fillId="0" borderId="130" xfId="0" applyNumberFormat="1" applyFont="1" applyBorder="1" applyAlignment="1">
      <alignment horizontal="center" vertical="center" shrinkToFit="1"/>
    </xf>
    <xf numFmtId="179" fontId="3" fillId="0" borderId="142" xfId="0" applyNumberFormat="1" applyFont="1" applyBorder="1" applyAlignment="1">
      <alignment horizontal="center" vertical="center" shrinkToFit="1"/>
    </xf>
    <xf numFmtId="179" fontId="3" fillId="0" borderId="1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0" fontId="14" fillId="0" borderId="50" xfId="4" applyFont="1" applyFill="1" applyBorder="1" applyAlignment="1">
      <alignment horizontal="center" vertical="center" shrinkToFit="1"/>
    </xf>
    <xf numFmtId="0" fontId="14" fillId="0" borderId="7" xfId="4" applyFont="1" applyFill="1" applyBorder="1" applyAlignment="1">
      <alignment horizontal="center" vertical="center" shrinkToFit="1"/>
    </xf>
    <xf numFmtId="0" fontId="14" fillId="0" borderId="37" xfId="4" applyFont="1" applyFill="1" applyBorder="1" applyAlignment="1">
      <alignment horizontal="center" vertical="center" shrinkToFit="1"/>
    </xf>
    <xf numFmtId="0" fontId="35" fillId="0" borderId="0" xfId="9" applyFont="1" applyFill="1" applyAlignment="1">
      <alignment horizontal="center" vertical="center"/>
    </xf>
    <xf numFmtId="0" fontId="14" fillId="0" borderId="40" xfId="4" applyFont="1" applyFill="1" applyBorder="1" applyAlignment="1">
      <alignment horizontal="center" vertical="center" shrinkToFit="1"/>
    </xf>
    <xf numFmtId="0" fontId="14" fillId="0" borderId="41" xfId="4" applyFont="1" applyFill="1" applyBorder="1" applyAlignment="1">
      <alignment horizontal="center" vertical="center" shrinkToFit="1"/>
    </xf>
    <xf numFmtId="0" fontId="14" fillId="0" borderId="36" xfId="4" applyFont="1" applyFill="1" applyBorder="1" applyAlignment="1">
      <alignment horizontal="center" vertical="center" shrinkToFit="1"/>
    </xf>
    <xf numFmtId="0" fontId="14" fillId="0" borderId="117" xfId="4" applyFont="1" applyFill="1" applyBorder="1" applyAlignment="1">
      <alignment horizontal="center" vertical="center" shrinkToFit="1"/>
    </xf>
    <xf numFmtId="0" fontId="14" fillId="0" borderId="8" xfId="4" applyFont="1" applyFill="1" applyBorder="1" applyAlignment="1">
      <alignment horizontal="center" vertical="center" shrinkToFit="1"/>
    </xf>
    <xf numFmtId="0" fontId="14" fillId="0" borderId="30" xfId="4" applyFont="1" applyFill="1" applyBorder="1" applyAlignment="1">
      <alignment horizontal="center" vertical="center" shrinkToFit="1"/>
    </xf>
    <xf numFmtId="0" fontId="14" fillId="0" borderId="20" xfId="4" applyFont="1" applyFill="1" applyBorder="1" applyAlignment="1">
      <alignment horizontal="center" vertical="center" shrinkToFit="1"/>
    </xf>
    <xf numFmtId="0" fontId="14" fillId="0" borderId="54" xfId="4" applyFont="1" applyFill="1" applyBorder="1" applyAlignment="1">
      <alignment horizontal="center" vertical="center" shrinkToFit="1"/>
    </xf>
    <xf numFmtId="0" fontId="14" fillId="0" borderId="38" xfId="4" applyFont="1" applyFill="1" applyBorder="1" applyAlignment="1">
      <alignment horizontal="center" vertical="center" shrinkToFit="1"/>
    </xf>
    <xf numFmtId="0" fontId="14" fillId="0" borderId="43" xfId="4" applyFont="1" applyFill="1" applyBorder="1" applyAlignment="1">
      <alignment horizontal="center" vertical="center" shrinkToFit="1"/>
    </xf>
    <xf numFmtId="0" fontId="35" fillId="0" borderId="6" xfId="9" applyFont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 shrinkToFit="1"/>
    </xf>
    <xf numFmtId="0" fontId="18" fillId="4" borderId="10" xfId="1" applyFont="1" applyFill="1" applyBorder="1" applyAlignment="1">
      <alignment horizontal="center" vertical="center" shrinkToFit="1"/>
    </xf>
    <xf numFmtId="0" fontId="7" fillId="4" borderId="7" xfId="1" applyFont="1" applyFill="1" applyBorder="1" applyAlignment="1">
      <alignment horizontal="center" vertical="center" wrapText="1" shrinkToFit="1"/>
    </xf>
    <xf numFmtId="0" fontId="7" fillId="4" borderId="10" xfId="1" applyFont="1" applyFill="1" applyBorder="1" applyAlignment="1">
      <alignment horizontal="center" vertical="center" shrinkToFit="1"/>
    </xf>
    <xf numFmtId="0" fontId="18" fillId="7" borderId="7" xfId="1" applyFont="1" applyFill="1" applyBorder="1" applyAlignment="1">
      <alignment horizontal="center" vertical="center" shrinkToFit="1"/>
    </xf>
    <xf numFmtId="0" fontId="18" fillId="7" borderId="10" xfId="1" applyFont="1" applyFill="1" applyBorder="1" applyAlignment="1">
      <alignment horizontal="center" vertical="center" shrinkToFit="1"/>
    </xf>
    <xf numFmtId="0" fontId="7" fillId="7" borderId="7" xfId="1" applyFont="1" applyFill="1" applyBorder="1" applyAlignment="1">
      <alignment horizontal="center" vertical="center" wrapText="1" shrinkToFit="1"/>
    </xf>
    <xf numFmtId="0" fontId="7" fillId="7" borderId="10" xfId="1" applyFont="1" applyFill="1" applyBorder="1" applyAlignment="1">
      <alignment horizontal="center" vertical="center" wrapText="1" shrinkToFit="1"/>
    </xf>
    <xf numFmtId="178" fontId="18" fillId="4" borderId="7" xfId="1" applyNumberFormat="1" applyFont="1" applyFill="1" applyBorder="1" applyAlignment="1">
      <alignment horizontal="center" vertical="center" shrinkToFit="1"/>
    </xf>
    <xf numFmtId="178" fontId="18" fillId="4" borderId="10" xfId="1" applyNumberFormat="1" applyFont="1" applyFill="1" applyBorder="1" applyAlignment="1">
      <alignment horizontal="center" vertical="center" shrinkToFit="1"/>
    </xf>
    <xf numFmtId="178" fontId="18" fillId="7" borderId="7" xfId="1" applyNumberFormat="1" applyFont="1" applyFill="1" applyBorder="1" applyAlignment="1">
      <alignment horizontal="center" vertical="center" shrinkToFit="1"/>
    </xf>
    <xf numFmtId="178" fontId="18" fillId="7" borderId="10" xfId="1" applyNumberFormat="1" applyFont="1" applyFill="1" applyBorder="1" applyAlignment="1">
      <alignment horizontal="center" vertical="center" shrinkToFit="1"/>
    </xf>
    <xf numFmtId="0" fontId="13" fillId="0" borderId="61" xfId="1" applyFont="1" applyBorder="1" applyAlignment="1">
      <alignment horizontal="center" vertical="center" shrinkToFit="1"/>
    </xf>
    <xf numFmtId="0" fontId="13" fillId="0" borderId="55" xfId="1" applyFont="1" applyBorder="1" applyAlignment="1">
      <alignment horizontal="center" vertical="center" shrinkToFit="1"/>
    </xf>
    <xf numFmtId="0" fontId="18" fillId="4" borderId="37" xfId="1" applyFont="1" applyFill="1" applyBorder="1" applyAlignment="1">
      <alignment horizontal="center" vertical="center" shrinkToFit="1"/>
    </xf>
    <xf numFmtId="0" fontId="18" fillId="4" borderId="38" xfId="1" applyFont="1" applyFill="1" applyBorder="1" applyAlignment="1">
      <alignment horizontal="center" vertical="center" shrinkToFit="1"/>
    </xf>
    <xf numFmtId="0" fontId="18" fillId="4" borderId="39" xfId="1" applyFont="1" applyFill="1" applyBorder="1" applyAlignment="1">
      <alignment horizontal="center" vertical="center" shrinkToFit="1"/>
    </xf>
    <xf numFmtId="0" fontId="18" fillId="4" borderId="125" xfId="1" applyFont="1" applyFill="1" applyBorder="1" applyAlignment="1">
      <alignment horizontal="center" vertical="center" wrapText="1" shrinkToFit="1"/>
    </xf>
    <xf numFmtId="0" fontId="18" fillId="4" borderId="44" xfId="1" applyFont="1" applyFill="1" applyBorder="1" applyAlignment="1">
      <alignment horizontal="center" vertical="center" shrinkToFit="1"/>
    </xf>
    <xf numFmtId="0" fontId="13" fillId="0" borderId="30" xfId="1" applyFont="1" applyBorder="1" applyAlignment="1">
      <alignment horizontal="center" vertical="center" shrinkToFit="1"/>
    </xf>
    <xf numFmtId="0" fontId="13" fillId="0" borderId="32" xfId="1" applyFont="1" applyBorder="1" applyAlignment="1">
      <alignment horizontal="center" vertical="center" shrinkToFit="1"/>
    </xf>
    <xf numFmtId="0" fontId="18" fillId="7" borderId="37" xfId="1" applyFont="1" applyFill="1" applyBorder="1" applyAlignment="1">
      <alignment horizontal="center" vertical="center" shrinkToFit="1"/>
    </xf>
    <xf numFmtId="0" fontId="18" fillId="7" borderId="39" xfId="1" applyFont="1" applyFill="1" applyBorder="1" applyAlignment="1">
      <alignment horizontal="center" vertical="center" shrinkToFit="1"/>
    </xf>
    <xf numFmtId="0" fontId="18" fillId="7" borderId="38" xfId="1" applyFont="1" applyFill="1" applyBorder="1" applyAlignment="1">
      <alignment horizontal="center" vertical="center" shrinkToFit="1"/>
    </xf>
    <xf numFmtId="0" fontId="18" fillId="7" borderId="125" xfId="1" applyFont="1" applyFill="1" applyBorder="1" applyAlignment="1">
      <alignment horizontal="center" vertical="center" wrapText="1" shrinkToFit="1"/>
    </xf>
    <xf numFmtId="0" fontId="18" fillId="7" borderId="44" xfId="1" applyFont="1" applyFill="1" applyBorder="1" applyAlignment="1">
      <alignment horizontal="center" vertical="center" shrinkToFit="1"/>
    </xf>
    <xf numFmtId="0" fontId="63" fillId="0" borderId="36" xfId="7" applyFont="1" applyBorder="1" applyAlignment="1" applyProtection="1">
      <alignment horizontal="center" vertical="center" shrinkToFit="1"/>
      <protection locked="0"/>
    </xf>
    <xf numFmtId="0" fontId="63" fillId="0" borderId="42" xfId="7" applyFont="1" applyBorder="1" applyAlignment="1" applyProtection="1">
      <alignment horizontal="center" vertical="center" shrinkToFit="1"/>
      <protection locked="0"/>
    </xf>
    <xf numFmtId="0" fontId="64" fillId="0" borderId="36" xfId="7" applyFont="1" applyBorder="1" applyAlignment="1" applyProtection="1">
      <alignment horizontal="center" vertical="center" shrinkToFit="1"/>
      <protection locked="0"/>
    </xf>
    <xf numFmtId="0" fontId="64" fillId="0" borderId="42" xfId="7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0" fillId="0" borderId="12" xfId="0" applyFont="1" applyBorder="1" applyAlignment="1">
      <alignment horizontal="center" vertical="center" wrapText="1" shrinkToFit="1"/>
    </xf>
    <xf numFmtId="0" fontId="30" fillId="0" borderId="34" xfId="0" applyFont="1" applyBorder="1" applyAlignment="1">
      <alignment horizontal="center" vertical="center" wrapText="1" shrinkToFit="1"/>
    </xf>
    <xf numFmtId="0" fontId="30" fillId="0" borderId="25" xfId="0" applyFont="1" applyBorder="1" applyAlignment="1">
      <alignment horizontal="center" vertical="center" wrapText="1" shrinkToFit="1"/>
    </xf>
    <xf numFmtId="0" fontId="30" fillId="0" borderId="26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top" shrinkToFit="1"/>
    </xf>
    <xf numFmtId="0" fontId="3" fillId="0" borderId="0" xfId="0" applyFont="1" applyAlignment="1">
      <alignment horizontal="left" vertical="top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88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181" fontId="3" fillId="0" borderId="36" xfId="0" applyNumberFormat="1" applyFont="1" applyBorder="1" applyAlignment="1">
      <alignment horizontal="center" vertical="center" shrinkToFit="1"/>
    </xf>
    <xf numFmtId="181" fontId="3" fillId="0" borderId="41" xfId="0" applyNumberFormat="1" applyFont="1" applyBorder="1" applyAlignment="1">
      <alignment horizontal="center" vertical="center" shrinkToFit="1"/>
    </xf>
    <xf numFmtId="181" fontId="3" fillId="0" borderId="4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0" fillId="0" borderId="13" xfId="0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54" fillId="0" borderId="12" xfId="0" applyFont="1" applyBorder="1" applyAlignment="1">
      <alignment horizontal="center" vertical="center" wrapText="1" shrinkToFit="1"/>
    </xf>
    <xf numFmtId="0" fontId="54" fillId="0" borderId="13" xfId="0" applyFont="1" applyBorder="1" applyAlignment="1">
      <alignment horizontal="center" vertical="center" wrapText="1" shrinkToFit="1"/>
    </xf>
    <xf numFmtId="0" fontId="54" fillId="0" borderId="34" xfId="0" applyFont="1" applyBorder="1" applyAlignment="1">
      <alignment horizontal="center" vertical="center" wrapText="1" shrinkToFit="1"/>
    </xf>
    <xf numFmtId="0" fontId="54" fillId="0" borderId="25" xfId="0" applyFont="1" applyBorder="1" applyAlignment="1">
      <alignment horizontal="center" vertical="center" wrapText="1" shrinkToFit="1"/>
    </xf>
    <xf numFmtId="0" fontId="54" fillId="0" borderId="3" xfId="0" applyFont="1" applyBorder="1" applyAlignment="1">
      <alignment horizontal="center" vertical="center" wrapText="1" shrinkToFit="1"/>
    </xf>
    <xf numFmtId="0" fontId="54" fillId="0" borderId="26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left" vertical="top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 shrinkToFit="1"/>
    </xf>
    <xf numFmtId="0" fontId="30" fillId="0" borderId="2" xfId="0" applyFont="1" applyBorder="1" applyAlignment="1">
      <alignment horizontal="center" vertical="center" wrapText="1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top" wrapText="1" shrinkToFit="1"/>
    </xf>
    <xf numFmtId="0" fontId="3" fillId="0" borderId="0" xfId="0" applyFont="1" applyBorder="1" applyAlignment="1">
      <alignment horizontal="left" vertical="top" wrapText="1" shrinkToFit="1"/>
    </xf>
    <xf numFmtId="0" fontId="30" fillId="0" borderId="13" xfId="0" applyFont="1" applyBorder="1" applyAlignment="1">
      <alignment horizontal="center" vertical="center" wrapText="1" shrinkToFit="1"/>
    </xf>
    <xf numFmtId="0" fontId="30" fillId="0" borderId="3" xfId="0" applyFont="1" applyBorder="1" applyAlignment="1">
      <alignment horizontal="center" vertical="center" wrapText="1" shrinkToFit="1"/>
    </xf>
    <xf numFmtId="0" fontId="54" fillId="0" borderId="2" xfId="0" applyFont="1" applyBorder="1" applyAlignment="1">
      <alignment horizontal="center" vertical="center" wrapText="1" shrinkToFit="1"/>
    </xf>
    <xf numFmtId="0" fontId="54" fillId="0" borderId="2" xfId="0" applyFont="1" applyBorder="1" applyAlignment="1">
      <alignment horizontal="left" vertical="center" wrapText="1" shrinkToFit="1"/>
    </xf>
    <xf numFmtId="0" fontId="3" fillId="0" borderId="89" xfId="0" applyFont="1" applyBorder="1" applyAlignment="1">
      <alignment horizontal="center" vertical="center" shrinkToFit="1"/>
    </xf>
    <xf numFmtId="181" fontId="3" fillId="0" borderId="2" xfId="0" applyNumberFormat="1" applyFont="1" applyBorder="1" applyAlignment="1">
      <alignment horizontal="center" vertical="center" shrinkToFit="1"/>
    </xf>
  </cellXfs>
  <cellStyles count="11">
    <cellStyle name="ハイパーリンク" xfId="9" builtinId="8"/>
    <cellStyle name="桁区切り" xfId="10" builtinId="6"/>
    <cellStyle name="桁区切り 2" xfId="8" xr:uid="{00000000-0005-0000-0000-000001000000}"/>
    <cellStyle name="標準" xfId="0" builtinId="0"/>
    <cellStyle name="標準 2" xfId="1" xr:uid="{00000000-0005-0000-0000-000003000000}"/>
    <cellStyle name="標準 2 2" xfId="7" xr:uid="{00000000-0005-0000-0000-000004000000}"/>
    <cellStyle name="標準 3" xfId="2" xr:uid="{00000000-0005-0000-0000-000005000000}"/>
    <cellStyle name="標準 4" xfId="3" xr:uid="{00000000-0005-0000-0000-000006000000}"/>
    <cellStyle name="標準 5" xfId="4" xr:uid="{00000000-0005-0000-0000-000007000000}"/>
    <cellStyle name="標準 6" xfId="5" xr:uid="{00000000-0005-0000-0000-000008000000}"/>
    <cellStyle name="標準 7" xfId="6" xr:uid="{00000000-0005-0000-0000-000009000000}"/>
  </cellStyles>
  <dxfs count="1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00"/>
      <color rgb="FFFFFF61"/>
      <color rgb="FF66FF33"/>
      <color rgb="FFFFFF66"/>
      <color rgb="FFFFFFCC"/>
      <color rgb="FFFFCCCC"/>
      <color rgb="FFFFCCFF"/>
      <color rgb="FF00FF00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0</xdr:row>
      <xdr:rowOff>38099</xdr:rowOff>
    </xdr:from>
    <xdr:to>
      <xdr:col>8</xdr:col>
      <xdr:colOff>425450</xdr:colOff>
      <xdr:row>4</xdr:row>
      <xdr:rowOff>19050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606925" y="38099"/>
          <a:ext cx="2549525" cy="679451"/>
        </a:xfrm>
        <a:prstGeom prst="rect">
          <a:avLst/>
        </a:prstGeom>
        <a:solidFill>
          <a:srgbClr val="FFCCCC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このデータは、そのまま写真製版で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大会のプログラムに掲載されます。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誤字脱字にご注意ください。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603251</xdr:colOff>
      <xdr:row>5</xdr:row>
      <xdr:rowOff>50800</xdr:rowOff>
    </xdr:from>
    <xdr:to>
      <xdr:col>8</xdr:col>
      <xdr:colOff>469901</xdr:colOff>
      <xdr:row>13</xdr:row>
      <xdr:rowOff>120650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B76F74AF-C632-4328-AE60-7AF5444E5EF2}"/>
            </a:ext>
          </a:extLst>
        </xdr:cNvPr>
        <xdr:cNvSpPr txBox="1">
          <a:spLocks noChangeArrowheads="1"/>
        </xdr:cNvSpPr>
      </xdr:nvSpPr>
      <xdr:spPr bwMode="auto">
        <a:xfrm>
          <a:off x="5276851" y="825500"/>
          <a:ext cx="1924050" cy="1308100"/>
        </a:xfrm>
        <a:prstGeom prst="rect">
          <a:avLst/>
        </a:prstGeom>
        <a:solidFill>
          <a:srgbClr val="FFCCCC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令和２年度の大会回数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春季　第４４回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総体　第７０回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新人　第４７回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関東　第４５回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351559</xdr:colOff>
      <xdr:row>0</xdr:row>
      <xdr:rowOff>168852</xdr:rowOff>
    </xdr:from>
    <xdr:to>
      <xdr:col>9</xdr:col>
      <xdr:colOff>1995055</xdr:colOff>
      <xdr:row>0</xdr:row>
      <xdr:rowOff>757670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4180609" y="168852"/>
          <a:ext cx="6444096" cy="588818"/>
        </a:xfrm>
        <a:prstGeom prst="rect">
          <a:avLst/>
        </a:prstGeom>
        <a:solidFill>
          <a:srgbClr val="FFCCFF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85725</xdr:rowOff>
    </xdr:from>
    <xdr:to>
      <xdr:col>4</xdr:col>
      <xdr:colOff>866775</xdr:colOff>
      <xdr:row>2</xdr:row>
      <xdr:rowOff>674543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AD742B50-6BF5-4167-AFF2-2DF9D47AEC04}"/>
            </a:ext>
          </a:extLst>
        </xdr:cNvPr>
        <xdr:cNvSpPr txBox="1">
          <a:spLocks noChangeArrowheads="1"/>
        </xdr:cNvSpPr>
      </xdr:nvSpPr>
      <xdr:spPr bwMode="auto">
        <a:xfrm>
          <a:off x="133350" y="85725"/>
          <a:ext cx="6372225" cy="588818"/>
        </a:xfrm>
        <a:prstGeom prst="rect">
          <a:avLst/>
        </a:prstGeom>
        <a:solidFill>
          <a:srgbClr val="FFCCCC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89299</xdr:colOff>
      <xdr:row>1</xdr:row>
      <xdr:rowOff>65484</xdr:rowOff>
    </xdr:from>
    <xdr:to>
      <xdr:col>1</xdr:col>
      <xdr:colOff>553641</xdr:colOff>
      <xdr:row>1</xdr:row>
      <xdr:rowOff>303609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2EDB29DA-D111-4814-A2BC-76C9A7526707}"/>
            </a:ext>
          </a:extLst>
        </xdr:cNvPr>
        <xdr:cNvSpPr txBox="1">
          <a:spLocks noChangeArrowheads="1"/>
        </xdr:cNvSpPr>
      </xdr:nvSpPr>
      <xdr:spPr bwMode="auto">
        <a:xfrm>
          <a:off x="89299" y="386953"/>
          <a:ext cx="2303858" cy="238125"/>
        </a:xfrm>
        <a:prstGeom prst="rect">
          <a:avLst/>
        </a:prstGeom>
        <a:solidFill>
          <a:srgbClr val="FFCCFF"/>
        </a:solidFill>
        <a:ln w="317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114300</xdr:colOff>
      <xdr:row>30</xdr:row>
      <xdr:rowOff>142876</xdr:rowOff>
    </xdr:from>
    <xdr:to>
      <xdr:col>45</xdr:col>
      <xdr:colOff>171450</xdr:colOff>
      <xdr:row>38</xdr:row>
      <xdr:rowOff>104776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353300" y="8829676"/>
          <a:ext cx="2800350" cy="1485900"/>
        </a:xfrm>
        <a:prstGeom prst="wedgeRectCallout">
          <a:avLst>
            <a:gd name="adj1" fmla="val -70524"/>
            <a:gd name="adj2" fmla="val 9899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「外字確認シート」で確認をして、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職印の上のスペースに、赤字で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２ｃｍ四方程度の大きさで、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手書きをお願いいたします。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171450</xdr:colOff>
      <xdr:row>28</xdr:row>
      <xdr:rowOff>342900</xdr:rowOff>
    </xdr:from>
    <xdr:to>
      <xdr:col>45</xdr:col>
      <xdr:colOff>47625</xdr:colOff>
      <xdr:row>36</xdr:row>
      <xdr:rowOff>114300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219950" y="8467725"/>
          <a:ext cx="4181475" cy="1485900"/>
        </a:xfrm>
        <a:prstGeom prst="wedgeRectCallout">
          <a:avLst>
            <a:gd name="adj1" fmla="val -62727"/>
            <a:gd name="adj2" fmla="val 8617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「外字確認シート」で確認をして、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職印の上のスペースに、赤字で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２ｃｍ四方程度の大きさで、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手書きをお願いいたします。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57150</xdr:colOff>
      <xdr:row>2</xdr:row>
      <xdr:rowOff>28575</xdr:rowOff>
    </xdr:from>
    <xdr:to>
      <xdr:col>44</xdr:col>
      <xdr:colOff>342900</xdr:colOff>
      <xdr:row>9</xdr:row>
      <xdr:rowOff>209550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6915150" y="495300"/>
          <a:ext cx="4781550" cy="1752600"/>
        </a:xfrm>
        <a:prstGeom prst="wedgeRectCallout">
          <a:avLst>
            <a:gd name="adj1" fmla="val -35626"/>
            <a:gd name="adj2" fmla="val -48528"/>
          </a:avLst>
        </a:prstGeom>
        <a:solidFill>
          <a:srgbClr val="FFCC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個人戦の申込書には、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１枚目　</a:t>
          </a:r>
          <a:r>
            <a:rPr kumimoji="1" lang="en-US" altLang="ja-JP" sz="1400" b="1">
              <a:solidFill>
                <a:srgbClr val="FF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１～８　の選手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２枚目　</a:t>
          </a:r>
          <a:r>
            <a:rPr kumimoji="1" lang="en-US" altLang="ja-JP" sz="1400" b="1">
              <a:solidFill>
                <a:srgbClr val="FF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９～１６　の選手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３枚目　</a:t>
          </a:r>
          <a:r>
            <a:rPr kumimoji="1" lang="en-US" altLang="ja-JP" sz="1400" b="1">
              <a:solidFill>
                <a:srgbClr val="FF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１７～２４　の選手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が、印刷されます。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出場する人数に応じた申込書を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印刷してください。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190500</xdr:colOff>
      <xdr:row>25</xdr:row>
      <xdr:rowOff>247650</xdr:rowOff>
    </xdr:from>
    <xdr:to>
      <xdr:col>45</xdr:col>
      <xdr:colOff>247650</xdr:colOff>
      <xdr:row>33</xdr:row>
      <xdr:rowOff>19050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429500" y="7134225"/>
          <a:ext cx="2800350" cy="1485900"/>
        </a:xfrm>
        <a:prstGeom prst="wedgeRectCallout">
          <a:avLst>
            <a:gd name="adj1" fmla="val -70524"/>
            <a:gd name="adj2" fmla="val 9899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「外字確認シート」で確認をして、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職印の上のスペースに、赤字で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２ｃｍ四方程度の大きさで、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手書きをお願いいたします。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171450</xdr:colOff>
      <xdr:row>28</xdr:row>
      <xdr:rowOff>314325</xdr:rowOff>
    </xdr:from>
    <xdr:to>
      <xdr:col>45</xdr:col>
      <xdr:colOff>228600</xdr:colOff>
      <xdr:row>36</xdr:row>
      <xdr:rowOff>85725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410450" y="8458200"/>
          <a:ext cx="2800350" cy="1485900"/>
        </a:xfrm>
        <a:prstGeom prst="wedgeRectCallout">
          <a:avLst>
            <a:gd name="adj1" fmla="val -70524"/>
            <a:gd name="adj2" fmla="val 9899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「外字確認シート」で確認をして、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職印の上のスペースに、赤字で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２ｃｍ四方程度の大きさで、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手書きをお願いいたします。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9525</xdr:colOff>
      <xdr:row>2</xdr:row>
      <xdr:rowOff>9525</xdr:rowOff>
    </xdr:from>
    <xdr:to>
      <xdr:col>44</xdr:col>
      <xdr:colOff>238125</xdr:colOff>
      <xdr:row>8</xdr:row>
      <xdr:rowOff>161925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6867525" y="476250"/>
          <a:ext cx="2667000" cy="1485900"/>
        </a:xfrm>
        <a:prstGeom prst="wedgeRectCallout">
          <a:avLst>
            <a:gd name="adj1" fmla="val 27921"/>
            <a:gd name="adj2" fmla="val -49030"/>
          </a:avLst>
        </a:prstGeom>
        <a:solidFill>
          <a:srgbClr val="FFCC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個人戦の申込書には、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１枚目　</a:t>
          </a:r>
          <a:r>
            <a:rPr kumimoji="1" lang="en-US" altLang="ja-JP" sz="1400" b="1">
              <a:solidFill>
                <a:srgbClr val="FF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１～８　の選手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２枚目　</a:t>
          </a:r>
          <a:r>
            <a:rPr kumimoji="1" lang="en-US" altLang="ja-JP" sz="1400" b="1">
              <a:solidFill>
                <a:srgbClr val="FF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９～１６　の選手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が、印刷されます。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出場する人数に応じた申込書を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印刷してください。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64</xdr:row>
      <xdr:rowOff>57150</xdr:rowOff>
    </xdr:from>
    <xdr:to>
      <xdr:col>9</xdr:col>
      <xdr:colOff>19051</xdr:colOff>
      <xdr:row>66</xdr:row>
      <xdr:rowOff>81643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40304" y="15542079"/>
          <a:ext cx="1209676" cy="514350"/>
        </a:xfrm>
        <a:prstGeom prst="wedgeRoundRectCallout">
          <a:avLst>
            <a:gd name="adj1" fmla="val 65653"/>
            <a:gd name="adj2" fmla="val -42563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リストから選択してください</a:t>
          </a:r>
        </a:p>
      </xdr:txBody>
    </xdr:sp>
    <xdr:clientData/>
  </xdr:twoCellAnchor>
  <xdr:twoCellAnchor>
    <xdr:from>
      <xdr:col>38</xdr:col>
      <xdr:colOff>1</xdr:colOff>
      <xdr:row>64</xdr:row>
      <xdr:rowOff>57150</xdr:rowOff>
    </xdr:from>
    <xdr:to>
      <xdr:col>44</xdr:col>
      <xdr:colOff>19051</xdr:colOff>
      <xdr:row>66</xdr:row>
      <xdr:rowOff>122464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736037" y="15542079"/>
          <a:ext cx="1406978" cy="555171"/>
        </a:xfrm>
        <a:prstGeom prst="wedgeRoundRectCallout">
          <a:avLst>
            <a:gd name="adj1" fmla="val 65653"/>
            <a:gd name="adj2" fmla="val -42563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リストから選択してください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7</xdr:row>
      <xdr:rowOff>190500</xdr:rowOff>
    </xdr:from>
    <xdr:to>
      <xdr:col>40</xdr:col>
      <xdr:colOff>9525</xdr:colOff>
      <xdr:row>11</xdr:row>
      <xdr:rowOff>85725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5D13CBE-E2DE-4CF6-B5A6-6736365D3902}"/>
            </a:ext>
          </a:extLst>
        </xdr:cNvPr>
        <xdr:cNvSpPr/>
      </xdr:nvSpPr>
      <xdr:spPr>
        <a:xfrm>
          <a:off x="5372100" y="2952750"/>
          <a:ext cx="3171825" cy="1038225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ここで表示されている外字は、印字されます。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ご希望の際には、データはそのまま入力して</a:t>
          </a:r>
          <a:endParaRPr kumimoji="1" lang="en-US" altLang="ja-JP" sz="1100"/>
        </a:p>
        <a:p>
          <a:pPr algn="l"/>
          <a:r>
            <a:rPr kumimoji="1" lang="ja-JP" altLang="en-US" sz="1100"/>
            <a:t>いただき、確認のために申込書に赤字で記入をお願いします。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85724</xdr:colOff>
      <xdr:row>4</xdr:row>
      <xdr:rowOff>57150</xdr:rowOff>
    </xdr:from>
    <xdr:to>
      <xdr:col>23</xdr:col>
      <xdr:colOff>123825</xdr:colOff>
      <xdr:row>7</xdr:row>
      <xdr:rowOff>47625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2886074" y="1181100"/>
          <a:ext cx="1838326" cy="504825"/>
        </a:xfrm>
        <a:prstGeom prst="wedgeRoundRectCallout">
          <a:avLst>
            <a:gd name="adj1" fmla="val -61074"/>
            <a:gd name="adj2" fmla="val -13434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申込書の日付を</a:t>
          </a:r>
          <a:endParaRPr kumimoji="1" lang="en-US" altLang="ja-JP" sz="1100"/>
        </a:p>
        <a:p>
          <a:pPr algn="l"/>
          <a:r>
            <a:rPr kumimoji="1" lang="ja-JP" altLang="en-US" sz="1100"/>
            <a:t>リストから選択してください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28575</xdr:colOff>
      <xdr:row>47</xdr:row>
      <xdr:rowOff>66675</xdr:rowOff>
    </xdr:from>
    <xdr:to>
      <xdr:col>43</xdr:col>
      <xdr:colOff>114300</xdr:colOff>
      <xdr:row>57</xdr:row>
      <xdr:rowOff>142875</xdr:rowOff>
    </xdr:to>
    <xdr:sp macro="" textlink="">
      <xdr:nvSpPr>
        <xdr:cNvPr id="2" name="四角形吹き出し 3">
          <a:extLst>
            <a:ext uri="{FF2B5EF4-FFF2-40B4-BE49-F238E27FC236}">
              <a16:creationId xmlns:a16="http://schemas.microsoft.com/office/drawing/2014/main" id="{324861A7-FB4A-41EA-8166-B01251AF6AB5}"/>
            </a:ext>
          </a:extLst>
        </xdr:cNvPr>
        <xdr:cNvSpPr/>
      </xdr:nvSpPr>
      <xdr:spPr>
        <a:xfrm>
          <a:off x="8115300" y="9591675"/>
          <a:ext cx="2828925" cy="1485900"/>
        </a:xfrm>
        <a:prstGeom prst="wedgeRectCallout">
          <a:avLst>
            <a:gd name="adj1" fmla="val -70524"/>
            <a:gd name="adj2" fmla="val 9899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「外字確認シート」で確認をして、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職印の上のスペースに、赤字で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２ｃｍ四方程度の大きさで、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手書きをお願いいたします。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219075</xdr:colOff>
      <xdr:row>13</xdr:row>
      <xdr:rowOff>9525</xdr:rowOff>
    </xdr:from>
    <xdr:to>
      <xdr:col>42</xdr:col>
      <xdr:colOff>76201</xdr:colOff>
      <xdr:row>24</xdr:row>
      <xdr:rowOff>104775</xdr:rowOff>
    </xdr:to>
    <xdr:sp macro="" textlink="">
      <xdr:nvSpPr>
        <xdr:cNvPr id="3" name="四角形吹き出し 7">
          <a:extLst>
            <a:ext uri="{FF2B5EF4-FFF2-40B4-BE49-F238E27FC236}">
              <a16:creationId xmlns:a16="http://schemas.microsoft.com/office/drawing/2014/main" id="{CB4BE99E-7675-499A-B257-C2587F2A6E6F}"/>
            </a:ext>
          </a:extLst>
        </xdr:cNvPr>
        <xdr:cNvSpPr/>
      </xdr:nvSpPr>
      <xdr:spPr>
        <a:xfrm>
          <a:off x="7620000" y="2790825"/>
          <a:ext cx="2600326" cy="2019300"/>
        </a:xfrm>
        <a:prstGeom prst="wedgeRectCallout">
          <a:avLst>
            <a:gd name="adj1" fmla="val -35626"/>
            <a:gd name="adj2" fmla="val -48528"/>
          </a:avLst>
        </a:prstGeom>
        <a:solidFill>
          <a:srgbClr val="FFCC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個人戦の申込書には、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１枚目　</a:t>
          </a:r>
          <a:r>
            <a:rPr kumimoji="1" lang="en-US" altLang="ja-JP" sz="1400" b="1">
              <a:solidFill>
                <a:srgbClr val="FF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１～７　の選手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２枚目　</a:t>
          </a:r>
          <a:r>
            <a:rPr kumimoji="1" lang="en-US" altLang="ja-JP" sz="1400" b="1">
              <a:solidFill>
                <a:srgbClr val="FF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８～１４　の選手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３枚目　</a:t>
          </a:r>
          <a:r>
            <a:rPr kumimoji="1" lang="en-US" altLang="ja-JP" sz="1400" b="1">
              <a:solidFill>
                <a:srgbClr val="FF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１５～２１　の選手</a:t>
          </a:r>
          <a:endParaRPr kumimoji="1" lang="en-US" altLang="ja-JP" sz="1400" b="1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枚目　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２２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～２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の選手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が、印刷されます。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出場する人数に応じた申込書を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印刷してください。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76200</xdr:colOff>
      <xdr:row>48</xdr:row>
      <xdr:rowOff>95249</xdr:rowOff>
    </xdr:from>
    <xdr:to>
      <xdr:col>43</xdr:col>
      <xdr:colOff>228600</xdr:colOff>
      <xdr:row>59</xdr:row>
      <xdr:rowOff>47624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BB950ED-83A6-4D31-8E32-4277CF1A42EB}"/>
            </a:ext>
          </a:extLst>
        </xdr:cNvPr>
        <xdr:cNvSpPr/>
      </xdr:nvSpPr>
      <xdr:spPr>
        <a:xfrm>
          <a:off x="8162925" y="9467849"/>
          <a:ext cx="2895600" cy="1533525"/>
        </a:xfrm>
        <a:prstGeom prst="wedgeRectCallout">
          <a:avLst>
            <a:gd name="adj1" fmla="val -70524"/>
            <a:gd name="adj2" fmla="val 9899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「外字確認シート」で確認をして、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職印の上のスペースに、赤字で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２ｃｍ四方程度の大きさで、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手書きをお願いいたします。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123825</xdr:colOff>
      <xdr:row>46</xdr:row>
      <xdr:rowOff>95250</xdr:rowOff>
    </xdr:from>
    <xdr:to>
      <xdr:col>43</xdr:col>
      <xdr:colOff>209550</xdr:colOff>
      <xdr:row>55</xdr:row>
      <xdr:rowOff>38100</xdr:rowOff>
    </xdr:to>
    <xdr:sp macro="" textlink="">
      <xdr:nvSpPr>
        <xdr:cNvPr id="2" name="四角形吹き出し 3">
          <a:extLst>
            <a:ext uri="{FF2B5EF4-FFF2-40B4-BE49-F238E27FC236}">
              <a16:creationId xmlns:a16="http://schemas.microsoft.com/office/drawing/2014/main" id="{D1747EE4-6F06-4E0C-B35D-0E52AA7EF1C2}"/>
            </a:ext>
          </a:extLst>
        </xdr:cNvPr>
        <xdr:cNvSpPr/>
      </xdr:nvSpPr>
      <xdr:spPr>
        <a:xfrm>
          <a:off x="8210550" y="9258300"/>
          <a:ext cx="2828925" cy="1485900"/>
        </a:xfrm>
        <a:prstGeom prst="wedgeRectCallout">
          <a:avLst>
            <a:gd name="adj1" fmla="val -70524"/>
            <a:gd name="adj2" fmla="val 9899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「外字確認シート」で確認をして、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職印の上のスペースに、赤字で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２ｃｍ四方程度の大きさで、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手書きをお願いいたします。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9</xdr:row>
      <xdr:rowOff>161925</xdr:rowOff>
    </xdr:from>
    <xdr:to>
      <xdr:col>42</xdr:col>
      <xdr:colOff>161925</xdr:colOff>
      <xdr:row>19</xdr:row>
      <xdr:rowOff>133350</xdr:rowOff>
    </xdr:to>
    <xdr:sp macro="" textlink="">
      <xdr:nvSpPr>
        <xdr:cNvPr id="4" name="四角形吹き出し 7">
          <a:extLst>
            <a:ext uri="{FF2B5EF4-FFF2-40B4-BE49-F238E27FC236}">
              <a16:creationId xmlns:a16="http://schemas.microsoft.com/office/drawing/2014/main" id="{36E28515-D85E-40C7-AB9D-4476AFAD8CCD}"/>
            </a:ext>
          </a:extLst>
        </xdr:cNvPr>
        <xdr:cNvSpPr/>
      </xdr:nvSpPr>
      <xdr:spPr>
        <a:xfrm>
          <a:off x="7581900" y="2238375"/>
          <a:ext cx="2724150" cy="1724025"/>
        </a:xfrm>
        <a:prstGeom prst="wedgeRectCallout">
          <a:avLst>
            <a:gd name="adj1" fmla="val -35626"/>
            <a:gd name="adj2" fmla="val -48528"/>
          </a:avLst>
        </a:prstGeom>
        <a:solidFill>
          <a:srgbClr val="FFCC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個人戦の申込書には、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１枚目　</a:t>
          </a:r>
          <a:r>
            <a:rPr kumimoji="1" lang="en-US" altLang="ja-JP" sz="1400" b="1">
              <a:solidFill>
                <a:srgbClr val="FF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１～７　の選手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２枚目　</a:t>
          </a:r>
          <a:r>
            <a:rPr kumimoji="1" lang="en-US" altLang="ja-JP" sz="1400" b="1">
              <a:solidFill>
                <a:srgbClr val="FF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８～１４　の選手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３枚目　</a:t>
          </a:r>
          <a:r>
            <a:rPr kumimoji="1" lang="en-US" altLang="ja-JP" sz="1400" b="1">
              <a:solidFill>
                <a:srgbClr val="FF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１５～１６　の選手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が、印刷されます。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出場する人数に応じた申込書を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印刷してください。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104775</xdr:colOff>
      <xdr:row>49</xdr:row>
      <xdr:rowOff>123825</xdr:rowOff>
    </xdr:from>
    <xdr:to>
      <xdr:col>43</xdr:col>
      <xdr:colOff>180975</xdr:colOff>
      <xdr:row>59</xdr:row>
      <xdr:rowOff>123825</xdr:rowOff>
    </xdr:to>
    <xdr:sp macro="" textlink="">
      <xdr:nvSpPr>
        <xdr:cNvPr id="7" name="四角形吹き出し 3">
          <a:extLst>
            <a:ext uri="{FF2B5EF4-FFF2-40B4-BE49-F238E27FC236}">
              <a16:creationId xmlns:a16="http://schemas.microsoft.com/office/drawing/2014/main" id="{9A0AE964-3672-4A11-BE3D-5700B343BD5A}"/>
            </a:ext>
          </a:extLst>
        </xdr:cNvPr>
        <xdr:cNvSpPr/>
      </xdr:nvSpPr>
      <xdr:spPr>
        <a:xfrm>
          <a:off x="8191500" y="9591675"/>
          <a:ext cx="2819400" cy="1485900"/>
        </a:xfrm>
        <a:prstGeom prst="wedgeRectCallout">
          <a:avLst>
            <a:gd name="adj1" fmla="val -70524"/>
            <a:gd name="adj2" fmla="val 9899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「外字確認シート」で確認をして、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職印の上のスペースに、赤字で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２ｃｍ四方程度の大きさで、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手書きをお願いいたします。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1766456</xdr:colOff>
      <xdr:row>0</xdr:row>
      <xdr:rowOff>138547</xdr:rowOff>
    </xdr:from>
    <xdr:to>
      <xdr:col>4</xdr:col>
      <xdr:colOff>1298864</xdr:colOff>
      <xdr:row>0</xdr:row>
      <xdr:rowOff>727365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3896592" y="138547"/>
          <a:ext cx="6546272" cy="588818"/>
        </a:xfrm>
        <a:prstGeom prst="rect">
          <a:avLst/>
        </a:prstGeom>
        <a:solidFill>
          <a:srgbClr val="FFCCFF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43"/>
  <sheetViews>
    <sheetView showGridLines="0" tabSelected="1" zoomScale="150" zoomScaleNormal="150" workbookViewId="0"/>
  </sheetViews>
  <sheetFormatPr defaultRowHeight="13.5"/>
  <cols>
    <col min="1" max="1" width="2.25" customWidth="1"/>
    <col min="2" max="2" width="3.375" bestFit="1" customWidth="1"/>
    <col min="3" max="3" width="21.125" customWidth="1"/>
    <col min="4" max="4" width="25.5" customWidth="1"/>
    <col min="8" max="8" width="9" customWidth="1"/>
    <col min="14" max="14" width="9" hidden="1" customWidth="1"/>
  </cols>
  <sheetData>
    <row r="1" spans="2:14" ht="6.75" customHeight="1"/>
    <row r="2" spans="2:14" ht="28.5">
      <c r="B2" s="166" t="s">
        <v>211</v>
      </c>
    </row>
    <row r="3" spans="2:14" ht="6" customHeight="1"/>
    <row r="4" spans="2:14">
      <c r="C4" t="s">
        <v>212</v>
      </c>
    </row>
    <row r="5" spans="2:14" ht="6" customHeight="1"/>
    <row r="6" spans="2:14" ht="15.75" customHeight="1">
      <c r="B6" s="201" t="s">
        <v>204</v>
      </c>
      <c r="C6" s="370" t="s">
        <v>269</v>
      </c>
      <c r="D6" s="371"/>
    </row>
    <row r="7" spans="2:14" ht="15.75" customHeight="1">
      <c r="B7" s="374"/>
      <c r="C7" s="375"/>
      <c r="D7" s="376"/>
      <c r="N7" t="s">
        <v>289</v>
      </c>
    </row>
    <row r="8" spans="2:14" ht="15.75" customHeight="1">
      <c r="B8" s="389"/>
      <c r="C8" s="390"/>
      <c r="D8" s="390"/>
      <c r="N8" t="s">
        <v>290</v>
      </c>
    </row>
    <row r="9" spans="2:14" ht="6" customHeight="1">
      <c r="B9" s="163"/>
      <c r="C9" s="164"/>
      <c r="N9" t="s">
        <v>291</v>
      </c>
    </row>
    <row r="10" spans="2:14" ht="15.75" customHeight="1">
      <c r="B10" s="362" t="s">
        <v>205</v>
      </c>
      <c r="C10" s="372" t="s">
        <v>270</v>
      </c>
      <c r="D10" s="373"/>
    </row>
    <row r="11" spans="2:14" ht="6" customHeight="1">
      <c r="B11" s="157"/>
      <c r="C11" s="164"/>
      <c r="N11" t="s">
        <v>292</v>
      </c>
    </row>
    <row r="12" spans="2:14" ht="15.75" customHeight="1">
      <c r="B12" s="363" t="s">
        <v>206</v>
      </c>
      <c r="C12" s="377" t="s">
        <v>202</v>
      </c>
      <c r="D12" s="378"/>
      <c r="N12" t="s">
        <v>293</v>
      </c>
    </row>
    <row r="13" spans="2:14" ht="5.25" customHeight="1">
      <c r="B13" s="157"/>
      <c r="N13" t="s">
        <v>294</v>
      </c>
    </row>
    <row r="14" spans="2:14" ht="15.75" customHeight="1">
      <c r="B14" s="364" t="s">
        <v>200</v>
      </c>
      <c r="C14" s="383" t="s">
        <v>203</v>
      </c>
      <c r="D14" s="384"/>
    </row>
    <row r="15" spans="2:14" ht="6" customHeight="1">
      <c r="B15" s="157"/>
      <c r="N15" t="s">
        <v>295</v>
      </c>
    </row>
    <row r="16" spans="2:14" ht="15.75" customHeight="1">
      <c r="B16" s="362" t="s">
        <v>201</v>
      </c>
      <c r="C16" s="372" t="s">
        <v>256</v>
      </c>
      <c r="D16" s="373"/>
      <c r="N16" t="s">
        <v>296</v>
      </c>
    </row>
    <row r="17" spans="2:14" ht="6" customHeight="1">
      <c r="B17" s="157"/>
      <c r="N17" t="s">
        <v>297</v>
      </c>
    </row>
    <row r="18" spans="2:14" ht="15.75" customHeight="1">
      <c r="B18" s="363" t="s">
        <v>254</v>
      </c>
      <c r="C18" s="377" t="s">
        <v>271</v>
      </c>
      <c r="D18" s="378"/>
    </row>
    <row r="19" spans="2:14" ht="5.25" customHeight="1">
      <c r="B19" s="157"/>
      <c r="N19" t="s">
        <v>298</v>
      </c>
    </row>
    <row r="20" spans="2:14" ht="15.75" customHeight="1">
      <c r="B20" s="364" t="s">
        <v>207</v>
      </c>
      <c r="C20" s="383" t="s">
        <v>272</v>
      </c>
      <c r="D20" s="384"/>
      <c r="N20" t="s">
        <v>299</v>
      </c>
    </row>
    <row r="21" spans="2:14" ht="6.75" customHeight="1">
      <c r="B21" s="157"/>
      <c r="N21" t="s">
        <v>300</v>
      </c>
    </row>
    <row r="22" spans="2:14" ht="15" customHeight="1">
      <c r="B22" s="362" t="s">
        <v>255</v>
      </c>
      <c r="C22" s="387" t="s">
        <v>252</v>
      </c>
      <c r="D22" s="388"/>
      <c r="N22" t="s">
        <v>301</v>
      </c>
    </row>
    <row r="23" spans="2:14" ht="6.75" customHeight="1">
      <c r="B23" s="157"/>
      <c r="N23" t="s">
        <v>302</v>
      </c>
    </row>
    <row r="24" spans="2:14" ht="15.75" customHeight="1">
      <c r="B24" s="365" t="s">
        <v>210</v>
      </c>
      <c r="C24" s="385" t="s">
        <v>253</v>
      </c>
      <c r="D24" s="386"/>
      <c r="N24" t="s">
        <v>303</v>
      </c>
    </row>
    <row r="25" spans="2:14" ht="15.75" customHeight="1">
      <c r="B25" s="368" t="s">
        <v>208</v>
      </c>
      <c r="C25" s="368"/>
      <c r="D25" s="227" t="s">
        <v>209</v>
      </c>
      <c r="N25" t="s">
        <v>304</v>
      </c>
    </row>
    <row r="26" spans="2:14" ht="15.75" customHeight="1">
      <c r="B26" s="368" t="s">
        <v>73</v>
      </c>
      <c r="C26" s="368"/>
      <c r="D26" s="227" t="s">
        <v>84</v>
      </c>
      <c r="N26" t="s">
        <v>305</v>
      </c>
    </row>
    <row r="27" spans="2:14" ht="6" customHeight="1">
      <c r="N27" t="s">
        <v>306</v>
      </c>
    </row>
    <row r="28" spans="2:14" ht="15.75" customHeight="1">
      <c r="B28" s="201" t="s">
        <v>287</v>
      </c>
      <c r="C28" s="391" t="s">
        <v>361</v>
      </c>
      <c r="D28" s="392"/>
      <c r="N28" t="s">
        <v>307</v>
      </c>
    </row>
    <row r="29" spans="2:14" ht="6" customHeight="1">
      <c r="B29" s="157"/>
      <c r="N29" t="s">
        <v>308</v>
      </c>
    </row>
    <row r="30" spans="2:14" ht="15.75" customHeight="1">
      <c r="B30" s="201" t="s">
        <v>288</v>
      </c>
      <c r="C30" s="391" t="s">
        <v>362</v>
      </c>
      <c r="D30" s="392"/>
      <c r="N30" t="s">
        <v>309</v>
      </c>
    </row>
    <row r="31" spans="2:14" ht="6" customHeight="1">
      <c r="B31" s="157"/>
      <c r="N31" t="s">
        <v>310</v>
      </c>
    </row>
    <row r="32" spans="2:14" ht="15.75" customHeight="1">
      <c r="B32" s="201" t="s">
        <v>350</v>
      </c>
      <c r="C32" s="370" t="s">
        <v>280</v>
      </c>
      <c r="D32" s="371"/>
      <c r="N32" t="s">
        <v>309</v>
      </c>
    </row>
    <row r="33" spans="2:14" ht="6" customHeight="1">
      <c r="N33" t="s">
        <v>310</v>
      </c>
    </row>
    <row r="34" spans="2:14" ht="15.75" customHeight="1">
      <c r="B34" s="381" t="s">
        <v>230</v>
      </c>
      <c r="C34" s="379" t="s">
        <v>281</v>
      </c>
      <c r="D34" s="380"/>
      <c r="N34" t="s">
        <v>311</v>
      </c>
    </row>
    <row r="35" spans="2:14" ht="15.75" customHeight="1">
      <c r="B35" s="382"/>
      <c r="C35" s="328" t="s">
        <v>231</v>
      </c>
      <c r="D35" s="329" t="s">
        <v>232</v>
      </c>
    </row>
    <row r="36" spans="2:14" ht="16.5" customHeight="1">
      <c r="B36" s="320"/>
      <c r="C36" s="202" t="s">
        <v>351</v>
      </c>
      <c r="D36" s="203" t="s">
        <v>352</v>
      </c>
      <c r="N36" t="s">
        <v>234</v>
      </c>
    </row>
    <row r="37" spans="2:14">
      <c r="N37" t="s">
        <v>198</v>
      </c>
    </row>
    <row r="38" spans="2:14" ht="15.75" customHeight="1">
      <c r="B38" s="163"/>
      <c r="N38" t="s">
        <v>199</v>
      </c>
    </row>
    <row r="39" spans="2:14" ht="15.75" customHeight="1">
      <c r="B39" s="165"/>
      <c r="C39" s="385" t="s">
        <v>284</v>
      </c>
      <c r="D39" s="386"/>
    </row>
    <row r="40" spans="2:14" ht="15" customHeight="1">
      <c r="B40" s="368" t="s">
        <v>39</v>
      </c>
      <c r="C40" s="368"/>
      <c r="D40" s="227" t="s">
        <v>209</v>
      </c>
    </row>
    <row r="41" spans="2:14" ht="15.75" customHeight="1">
      <c r="B41" s="368" t="s">
        <v>73</v>
      </c>
      <c r="C41" s="368"/>
      <c r="D41" s="227" t="s">
        <v>84</v>
      </c>
    </row>
    <row r="42" spans="2:14" ht="12.75" customHeight="1"/>
    <row r="43" spans="2:14" ht="39.75" customHeight="1">
      <c r="B43" s="369" t="s">
        <v>354</v>
      </c>
      <c r="C43" s="369"/>
      <c r="D43" s="369"/>
    </row>
  </sheetData>
  <sheetProtection sheet="1" objects="1" scenarios="1"/>
  <protectedRanges>
    <protectedRange sqref="B7:D8" name="範囲1"/>
  </protectedRanges>
  <customSheetViews>
    <customSheetView guid="{5D963F3A-B207-4215-A36A-BBA0BD90DFE4}" scale="150" showGridLines="0" hiddenColumns="1">
      <pageMargins left="0.7" right="0.7" top="0.75" bottom="0.75" header="0.3" footer="0.3"/>
    </customSheetView>
  </customSheetViews>
  <mergeCells count="22">
    <mergeCell ref="B8:D8"/>
    <mergeCell ref="C30:D30"/>
    <mergeCell ref="C16:D16"/>
    <mergeCell ref="C39:D39"/>
    <mergeCell ref="B40:C40"/>
    <mergeCell ref="C28:D28"/>
    <mergeCell ref="B41:C41"/>
    <mergeCell ref="B43:D43"/>
    <mergeCell ref="C6:D6"/>
    <mergeCell ref="C10:D10"/>
    <mergeCell ref="B7:D7"/>
    <mergeCell ref="C12:D12"/>
    <mergeCell ref="C34:D34"/>
    <mergeCell ref="B34:B35"/>
    <mergeCell ref="C18:D18"/>
    <mergeCell ref="B25:C25"/>
    <mergeCell ref="B26:C26"/>
    <mergeCell ref="C32:D32"/>
    <mergeCell ref="C14:D14"/>
    <mergeCell ref="C20:D20"/>
    <mergeCell ref="C24:D24"/>
    <mergeCell ref="C22:D22"/>
  </mergeCells>
  <phoneticPr fontId="2"/>
  <dataValidations count="2">
    <dataValidation type="list" allowBlank="1" showInputMessage="1" showErrorMessage="1" sqref="B8:D8" xr:uid="{F5E4C988-D727-40CC-9E32-E2BB6B2E4999}">
      <formula1>"春季大会,総合体育大会,新人大会,関東大会"</formula1>
    </dataValidation>
    <dataValidation type="list" allowBlank="1" showInputMessage="1" showErrorMessage="1" sqref="B7:D7" xr:uid="{00000000-0002-0000-0000-000000000000}">
      <formula1>$N$7:$N$68</formula1>
    </dataValidation>
  </dataValidations>
  <hyperlinks>
    <hyperlink ref="C10" location="基本情報!A1" display="①基本情報を入力してください" xr:uid="{00000000-0004-0000-0000-000000000000}"/>
    <hyperlink ref="C18" location="男子選手!A1" display="男子出場選手を決定してください" xr:uid="{00000000-0004-0000-0000-000001000000}"/>
    <hyperlink ref="C14" location="女子入力!A1" display="女子選手のデータを入力" xr:uid="{00000000-0004-0000-0000-000002000000}"/>
    <hyperlink ref="C20" location="女子選手!A1" display="女子出場選手を決定してください" xr:uid="{00000000-0004-0000-0000-000003000000}"/>
    <hyperlink ref="B25" location="男子団体!Print_Area" display="男子団体" xr:uid="{00000000-0004-0000-0000-000004000000}"/>
    <hyperlink ref="D26" location="女個!A1" display="女子個人" xr:uid="{00000000-0004-0000-0000-000005000000}"/>
    <hyperlink ref="B25:C25" location="男団!A1" display="男子団体" xr:uid="{00000000-0004-0000-0000-000006000000}"/>
    <hyperlink ref="B26" location="男子個人!A1" display="男子個人" xr:uid="{00000000-0004-0000-0000-000007000000}"/>
    <hyperlink ref="C35" location="'委員長集約(団体)'!A1" display="団体" xr:uid="{00000000-0004-0000-0000-000008000000}"/>
    <hyperlink ref="D35" location="'委員長集約(個人)'!A1" display="個人" xr:uid="{00000000-0004-0000-0000-000009000000}"/>
    <hyperlink ref="C22:D22" location="⑧日付!A1" display="申込書の日付を入力" xr:uid="{00000000-0004-0000-0000-00000A000000}"/>
    <hyperlink ref="C16" location="基本情報!A1" display="①基本情報を入力してください" xr:uid="{00000000-0004-0000-0000-00000B000000}"/>
    <hyperlink ref="C16:D16" location="⑤外字!A1" display="外字が対応可能か確認" xr:uid="{00000000-0004-0000-0000-00000C000000}"/>
    <hyperlink ref="C14:D14" location="④女入力!A1" display="女子選手のデータを入力" xr:uid="{00000000-0004-0000-0000-00000D000000}"/>
    <hyperlink ref="C18:D18" location="⑥男選手!A1" display="男子出場選手を決定" xr:uid="{00000000-0004-0000-0000-00000E000000}"/>
    <hyperlink ref="C20:D20" location="⑦女選手!A1" display="女子出場選手を決定" xr:uid="{00000000-0004-0000-0000-00000F000000}"/>
    <hyperlink ref="B26:C26" location="男個!A1" display="男子個人" xr:uid="{00000000-0004-0000-0000-000010000000}"/>
    <hyperlink ref="D25" location="女団!A1" display="女子団体" xr:uid="{00000000-0004-0000-0000-000011000000}"/>
    <hyperlink ref="C10:D10" location="②基本情報!A1" display="基本情報を入力" xr:uid="{00000000-0004-0000-0000-000012000000}"/>
    <hyperlink ref="C12:D12" location="③男入力!A1" display="男子選手のデータを入力" xr:uid="{00000000-0004-0000-0000-000013000000}"/>
    <hyperlink ref="B40" location="男子団体!Print_Area" display="男子団体" xr:uid="{189B4D8E-DC94-46CA-87BE-60D9EF7407F0}"/>
    <hyperlink ref="D41" location="関東女個人!A1" display="女子個人" xr:uid="{096D4B31-D056-43B2-97E4-7D7AA5190A5E}"/>
    <hyperlink ref="B40:C40" location="関東男団体!A1" display="男子団体" xr:uid="{884F99F8-2FBE-4EB0-80FB-BFDCDEA7F88B}"/>
    <hyperlink ref="B41" location="男子個人!A1" display="男子個人" xr:uid="{8C8CF0F4-1F42-4FD3-B3A4-2DE720E8784B}"/>
    <hyperlink ref="B41:C41" location="関東男個人!A1" display="男子個人" xr:uid="{1BAA2C55-E5CE-422C-8C20-AD855E4CF30A}"/>
    <hyperlink ref="D40" location="関東女団体!A1" display="女子団体" xr:uid="{70C1FD14-F079-462C-986D-3D0E10D72090}"/>
    <hyperlink ref="C28:D28" location="'委員長(監督ｺｰﾁ名)'!A1" display="監督・コーチ名の確認をしてください" xr:uid="{47F68126-C5FD-4ED1-A02D-3B909CF8B20D}"/>
    <hyperlink ref="C30:D30" location="'委員長(参加費)'!A1" display="参加費の確認をしてください" xr:uid="{2CC03C27-3FE8-4DE3-82FD-84861E87FFEF}"/>
    <hyperlink ref="C36" location="'委員長(監督ｺｰﾁ名)'!Print_Area" display="監督・コーチ名" xr:uid="{E5B32642-4B9C-4B69-826C-152F7095F0C8}"/>
    <hyperlink ref="D36" location="'委員長(参加費)'!Print_Area" display="参加費" xr:uid="{CA3774B2-B342-4904-8FDA-88E657538FAE}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32992-6834-4DEA-8AAC-0490366D1FDB}">
  <sheetPr>
    <tabColor indexed="41"/>
  </sheetPr>
  <dimension ref="A1:AN238"/>
  <sheetViews>
    <sheetView showGridLines="0" view="pageBreakPreview" zoomScaleNormal="100" zoomScaleSheetLayoutView="100" workbookViewId="0"/>
  </sheetViews>
  <sheetFormatPr defaultRowHeight="13.5"/>
  <cols>
    <col min="1" max="37" width="2.625" style="1" customWidth="1"/>
    <col min="38" max="38" width="9" style="1"/>
    <col min="39" max="39" width="0" style="1" hidden="1" customWidth="1"/>
    <col min="40" max="16384" width="9" style="1"/>
  </cols>
  <sheetData>
    <row r="1" spans="1:40" s="131" customFormat="1" ht="27" customHeight="1">
      <c r="A1" s="1"/>
      <c r="B1" s="1"/>
      <c r="C1" s="1"/>
      <c r="D1" s="467" t="s">
        <v>194</v>
      </c>
      <c r="E1" s="468"/>
      <c r="F1" s="468"/>
      <c r="G1" s="468"/>
      <c r="H1" s="468"/>
      <c r="I1" s="468"/>
      <c r="J1" s="469"/>
      <c r="L1" s="777" t="s">
        <v>258</v>
      </c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Y1" s="236" t="s">
        <v>275</v>
      </c>
    </row>
    <row r="2" spans="1:40" s="131" customFormat="1" ht="9.75" customHeight="1"/>
    <row r="4" spans="1:40" ht="24" customHeight="1">
      <c r="H4" s="306" t="s">
        <v>104</v>
      </c>
      <c r="I4" s="2"/>
      <c r="J4" s="2"/>
      <c r="K4" s="714">
        <f>⑧日付!$E$6</f>
        <v>2</v>
      </c>
      <c r="L4" s="714"/>
      <c r="M4" s="714"/>
      <c r="N4" s="307"/>
      <c r="O4" s="130" t="s">
        <v>28</v>
      </c>
      <c r="P4" s="130" t="s">
        <v>312</v>
      </c>
      <c r="Q4" s="2"/>
      <c r="R4" s="715">
        <f>Top!$B$7</f>
        <v>0</v>
      </c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</row>
    <row r="5" spans="1:40" ht="24" customHeight="1">
      <c r="H5" s="308"/>
      <c r="I5" s="2"/>
      <c r="J5" s="2"/>
      <c r="K5" s="2"/>
      <c r="L5" s="2"/>
      <c r="M5" s="2"/>
      <c r="N5" s="2"/>
      <c r="O5" s="716">
        <f>Top!$B$8</f>
        <v>0</v>
      </c>
      <c r="P5" s="717"/>
      <c r="Q5" s="717"/>
      <c r="R5" s="717"/>
      <c r="S5" s="717"/>
      <c r="T5" s="718" t="s">
        <v>313</v>
      </c>
      <c r="U5" s="719"/>
      <c r="V5" s="719"/>
      <c r="W5" s="719"/>
      <c r="X5" s="719"/>
      <c r="Y5" s="719"/>
      <c r="Z5" s="719"/>
      <c r="AA5" s="2"/>
      <c r="AB5" s="2"/>
      <c r="AC5" s="2"/>
      <c r="AD5" s="2"/>
    </row>
    <row r="6" spans="1:40" ht="24" customHeight="1">
      <c r="H6" s="720" t="s">
        <v>330</v>
      </c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1"/>
      <c r="X6" s="721"/>
      <c r="Y6" s="721"/>
      <c r="Z6" s="721"/>
      <c r="AA6" s="721"/>
      <c r="AB6" s="721"/>
      <c r="AC6" s="721"/>
      <c r="AD6" s="721"/>
    </row>
    <row r="7" spans="1:40" ht="14.25" customHeight="1" thickBot="1">
      <c r="H7" s="130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</row>
    <row r="8" spans="1:40">
      <c r="C8" s="722" t="s">
        <v>0</v>
      </c>
      <c r="D8" s="723"/>
      <c r="E8" s="723"/>
      <c r="F8" s="723"/>
      <c r="G8" s="723"/>
      <c r="H8" s="723"/>
      <c r="I8" s="723"/>
      <c r="J8" s="724"/>
      <c r="K8" s="725" t="s">
        <v>0</v>
      </c>
      <c r="L8" s="726"/>
      <c r="M8" s="726"/>
      <c r="N8" s="727"/>
      <c r="O8" s="728" t="s">
        <v>1</v>
      </c>
      <c r="P8" s="728"/>
      <c r="Q8" s="728"/>
      <c r="R8" s="728"/>
      <c r="S8" s="728"/>
      <c r="T8" s="728"/>
      <c r="U8" s="728"/>
      <c r="V8" s="728"/>
      <c r="W8" s="728"/>
      <c r="X8" s="728"/>
      <c r="Y8" s="728"/>
      <c r="Z8" s="728"/>
      <c r="AA8" s="728"/>
      <c r="AB8" s="728"/>
      <c r="AC8" s="723" t="s">
        <v>2</v>
      </c>
      <c r="AD8" s="723"/>
      <c r="AE8" s="723"/>
      <c r="AF8" s="723"/>
      <c r="AG8" s="723"/>
      <c r="AH8" s="723"/>
      <c r="AI8" s="730"/>
    </row>
    <row r="9" spans="1:40">
      <c r="C9" s="731" t="s">
        <v>3</v>
      </c>
      <c r="D9" s="732"/>
      <c r="E9" s="732"/>
      <c r="F9" s="732"/>
      <c r="G9" s="732"/>
      <c r="H9" s="732"/>
      <c r="I9" s="732"/>
      <c r="J9" s="733"/>
      <c r="K9" s="734" t="s">
        <v>4</v>
      </c>
      <c r="L9" s="735"/>
      <c r="M9" s="735"/>
      <c r="N9" s="736"/>
      <c r="O9" s="729"/>
      <c r="P9" s="729"/>
      <c r="Q9" s="729"/>
      <c r="R9" s="729"/>
      <c r="S9" s="729"/>
      <c r="T9" s="729"/>
      <c r="U9" s="729"/>
      <c r="V9" s="729"/>
      <c r="W9" s="729"/>
      <c r="X9" s="729"/>
      <c r="Y9" s="729"/>
      <c r="Z9" s="729"/>
      <c r="AA9" s="729"/>
      <c r="AB9" s="729"/>
      <c r="AC9" s="626"/>
      <c r="AD9" s="626"/>
      <c r="AE9" s="626"/>
      <c r="AF9" s="626"/>
      <c r="AG9" s="626"/>
      <c r="AH9" s="626"/>
      <c r="AI9" s="627"/>
    </row>
    <row r="10" spans="1:40">
      <c r="C10" s="705">
        <f>②基本情報!$B$7</f>
        <v>0</v>
      </c>
      <c r="D10" s="706"/>
      <c r="E10" s="706"/>
      <c r="F10" s="706"/>
      <c r="G10" s="706"/>
      <c r="H10" s="706"/>
      <c r="I10" s="706"/>
      <c r="J10" s="707"/>
      <c r="K10" s="740">
        <f>②基本情報!$J$7</f>
        <v>0</v>
      </c>
      <c r="L10" s="741"/>
      <c r="M10" s="741"/>
      <c r="N10" s="742"/>
      <c r="O10" s="309" t="s">
        <v>5</v>
      </c>
      <c r="P10" s="743">
        <f>②基本情報!$O$7</f>
        <v>0</v>
      </c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5">
        <f>②基本情報!$AB$7</f>
        <v>0</v>
      </c>
      <c r="AD10" s="745"/>
      <c r="AE10" s="745"/>
      <c r="AF10" s="745"/>
      <c r="AG10" s="745"/>
      <c r="AH10" s="745"/>
      <c r="AI10" s="746"/>
    </row>
    <row r="11" spans="1:40">
      <c r="C11" s="708">
        <f>②基本情報!$B$8</f>
        <v>0</v>
      </c>
      <c r="D11" s="709"/>
      <c r="E11" s="709"/>
      <c r="F11" s="709"/>
      <c r="G11" s="709"/>
      <c r="H11" s="709"/>
      <c r="I11" s="709"/>
      <c r="J11" s="710"/>
      <c r="K11" s="751">
        <f>②基本情報!$J$8</f>
        <v>0</v>
      </c>
      <c r="L11" s="751"/>
      <c r="M11" s="751"/>
      <c r="N11" s="751"/>
      <c r="O11" s="753">
        <f>②基本情報!$R$8</f>
        <v>0</v>
      </c>
      <c r="P11" s="753"/>
      <c r="Q11" s="753"/>
      <c r="R11" s="753"/>
      <c r="S11" s="753"/>
      <c r="T11" s="753"/>
      <c r="U11" s="753"/>
      <c r="V11" s="753"/>
      <c r="W11" s="753"/>
      <c r="X11" s="753"/>
      <c r="Y11" s="753"/>
      <c r="Z11" s="753"/>
      <c r="AA11" s="753"/>
      <c r="AB11" s="753"/>
      <c r="AC11" s="747"/>
      <c r="AD11" s="747"/>
      <c r="AE11" s="747"/>
      <c r="AF11" s="747"/>
      <c r="AG11" s="747"/>
      <c r="AH11" s="747"/>
      <c r="AI11" s="748"/>
    </row>
    <row r="12" spans="1:40" ht="14.25" thickBot="1">
      <c r="C12" s="711"/>
      <c r="D12" s="712"/>
      <c r="E12" s="712"/>
      <c r="F12" s="712"/>
      <c r="G12" s="712"/>
      <c r="H12" s="712"/>
      <c r="I12" s="712"/>
      <c r="J12" s="713"/>
      <c r="K12" s="752"/>
      <c r="L12" s="752"/>
      <c r="M12" s="752"/>
      <c r="N12" s="752"/>
      <c r="O12" s="754"/>
      <c r="P12" s="754"/>
      <c r="Q12" s="754"/>
      <c r="R12" s="754"/>
      <c r="S12" s="754"/>
      <c r="T12" s="754"/>
      <c r="U12" s="754"/>
      <c r="V12" s="754"/>
      <c r="W12" s="754"/>
      <c r="X12" s="754"/>
      <c r="Y12" s="754"/>
      <c r="Z12" s="754"/>
      <c r="AA12" s="754"/>
      <c r="AB12" s="754"/>
      <c r="AC12" s="749"/>
      <c r="AD12" s="749"/>
      <c r="AE12" s="749"/>
      <c r="AF12" s="749"/>
      <c r="AG12" s="749"/>
      <c r="AH12" s="749"/>
      <c r="AI12" s="750"/>
    </row>
    <row r="13" spans="1:40" ht="14.25" thickBot="1"/>
    <row r="14" spans="1:40">
      <c r="C14" s="675" t="s">
        <v>366</v>
      </c>
      <c r="D14" s="551"/>
      <c r="E14" s="551"/>
      <c r="F14" s="551"/>
      <c r="G14" s="676"/>
      <c r="H14" s="551" t="s">
        <v>6</v>
      </c>
      <c r="I14" s="551"/>
      <c r="J14" s="676"/>
      <c r="K14" s="692">
        <f>②基本情報!$E$15</f>
        <v>0</v>
      </c>
      <c r="L14" s="692"/>
      <c r="M14" s="692"/>
      <c r="N14" s="693"/>
      <c r="O14" s="686" t="s">
        <v>0</v>
      </c>
      <c r="P14" s="687"/>
      <c r="Q14" s="687"/>
      <c r="R14" s="687"/>
      <c r="S14" s="687"/>
      <c r="T14" s="687"/>
      <c r="U14" s="695"/>
      <c r="V14" s="669">
        <f>②基本情報!$P$15</f>
        <v>0</v>
      </c>
      <c r="W14" s="669"/>
      <c r="X14" s="669"/>
      <c r="Y14" s="669"/>
      <c r="Z14" s="669"/>
      <c r="AA14" s="669"/>
      <c r="AB14" s="670"/>
      <c r="AC14" s="669">
        <f>②基本情報!$W$15</f>
        <v>0</v>
      </c>
      <c r="AD14" s="669"/>
      <c r="AE14" s="669"/>
      <c r="AF14" s="669"/>
      <c r="AG14" s="669"/>
      <c r="AH14" s="669"/>
      <c r="AI14" s="696"/>
    </row>
    <row r="15" spans="1:40">
      <c r="C15" s="666"/>
      <c r="D15" s="554"/>
      <c r="E15" s="554"/>
      <c r="F15" s="554"/>
      <c r="G15" s="667"/>
      <c r="H15" s="554"/>
      <c r="I15" s="554"/>
      <c r="J15" s="667"/>
      <c r="K15" s="646"/>
      <c r="L15" s="646"/>
      <c r="M15" s="646"/>
      <c r="N15" s="646"/>
      <c r="O15" s="683" t="s">
        <v>9</v>
      </c>
      <c r="P15" s="684"/>
      <c r="Q15" s="684"/>
      <c r="R15" s="684"/>
      <c r="S15" s="684"/>
      <c r="T15" s="684"/>
      <c r="U15" s="685"/>
      <c r="V15" s="699">
        <f>②基本情報!$P$16</f>
        <v>0</v>
      </c>
      <c r="W15" s="699"/>
      <c r="X15" s="699"/>
      <c r="Y15" s="699"/>
      <c r="Z15" s="699"/>
      <c r="AA15" s="699"/>
      <c r="AB15" s="700"/>
      <c r="AC15" s="702">
        <f>②基本情報!$W$16</f>
        <v>0</v>
      </c>
      <c r="AD15" s="702"/>
      <c r="AE15" s="702"/>
      <c r="AF15" s="702"/>
      <c r="AG15" s="702"/>
      <c r="AH15" s="702"/>
      <c r="AI15" s="703"/>
    </row>
    <row r="16" spans="1:40">
      <c r="C16" s="689"/>
      <c r="D16" s="690"/>
      <c r="E16" s="690"/>
      <c r="F16" s="690"/>
      <c r="G16" s="691"/>
      <c r="H16" s="690"/>
      <c r="I16" s="690"/>
      <c r="J16" s="691"/>
      <c r="K16" s="694"/>
      <c r="L16" s="694"/>
      <c r="M16" s="694"/>
      <c r="N16" s="694"/>
      <c r="O16" s="697"/>
      <c r="P16" s="690"/>
      <c r="Q16" s="690"/>
      <c r="R16" s="690"/>
      <c r="S16" s="690"/>
      <c r="T16" s="690"/>
      <c r="U16" s="698"/>
      <c r="V16" s="694"/>
      <c r="W16" s="694"/>
      <c r="X16" s="694"/>
      <c r="Y16" s="694"/>
      <c r="Z16" s="694"/>
      <c r="AA16" s="694"/>
      <c r="AB16" s="701"/>
      <c r="AC16" s="694"/>
      <c r="AD16" s="694"/>
      <c r="AE16" s="694"/>
      <c r="AF16" s="694"/>
      <c r="AG16" s="694"/>
      <c r="AH16" s="694"/>
      <c r="AI16" s="704"/>
    </row>
    <row r="17" spans="2:39">
      <c r="C17" s="571" t="s">
        <v>315</v>
      </c>
      <c r="D17" s="543"/>
      <c r="E17" s="543"/>
      <c r="F17" s="543"/>
      <c r="G17" s="543"/>
      <c r="H17" s="543"/>
      <c r="I17" s="543"/>
      <c r="J17" s="548"/>
      <c r="K17" s="542" t="s">
        <v>316</v>
      </c>
      <c r="L17" s="543"/>
      <c r="M17" s="543"/>
      <c r="N17" s="543"/>
      <c r="O17" s="554"/>
      <c r="P17" s="554"/>
      <c r="Q17" s="677"/>
      <c r="R17" s="646">
        <f>②基本情報!$P$18</f>
        <v>0</v>
      </c>
      <c r="S17" s="646"/>
      <c r="T17" s="646"/>
      <c r="U17" s="646"/>
      <c r="V17" s="646"/>
      <c r="W17" s="679"/>
      <c r="X17" s="679"/>
      <c r="Y17" s="679"/>
      <c r="Z17" s="679"/>
      <c r="AA17" s="679"/>
      <c r="AB17" s="679"/>
      <c r="AC17" s="679"/>
      <c r="AD17" s="679"/>
      <c r="AE17" s="679"/>
      <c r="AF17" s="679"/>
      <c r="AG17" s="679"/>
      <c r="AH17" s="679"/>
      <c r="AI17" s="680"/>
    </row>
    <row r="18" spans="2:39" ht="14.25" thickBot="1">
      <c r="C18" s="572"/>
      <c r="D18" s="546"/>
      <c r="E18" s="546"/>
      <c r="F18" s="546"/>
      <c r="G18" s="546"/>
      <c r="H18" s="546"/>
      <c r="I18" s="546"/>
      <c r="J18" s="549"/>
      <c r="K18" s="545"/>
      <c r="L18" s="546"/>
      <c r="M18" s="546"/>
      <c r="N18" s="546"/>
      <c r="O18" s="546"/>
      <c r="P18" s="546"/>
      <c r="Q18" s="678"/>
      <c r="R18" s="649"/>
      <c r="S18" s="649"/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49"/>
      <c r="AE18" s="649"/>
      <c r="AF18" s="649"/>
      <c r="AG18" s="649"/>
      <c r="AH18" s="649"/>
      <c r="AI18" s="681"/>
    </row>
    <row r="19" spans="2:39" ht="14.25" thickBot="1"/>
    <row r="20" spans="2:39">
      <c r="C20" s="774" t="s">
        <v>180</v>
      </c>
      <c r="D20" s="692"/>
      <c r="E20" s="692"/>
      <c r="F20" s="692"/>
      <c r="G20" s="693"/>
      <c r="H20" s="692">
        <f>②基本情報!$B$34</f>
        <v>0</v>
      </c>
      <c r="I20" s="692"/>
      <c r="J20" s="692"/>
      <c r="K20" s="692"/>
      <c r="L20" s="692"/>
      <c r="M20" s="692"/>
      <c r="N20" s="693"/>
      <c r="O20" s="759" t="s">
        <v>0</v>
      </c>
      <c r="P20" s="760"/>
      <c r="Q20" s="760"/>
      <c r="R20" s="760"/>
      <c r="S20" s="760"/>
      <c r="T20" s="760"/>
      <c r="U20" s="761"/>
      <c r="V20" s="669">
        <f>②基本情報!$L$33</f>
        <v>0</v>
      </c>
      <c r="W20" s="669"/>
      <c r="X20" s="669"/>
      <c r="Y20" s="669"/>
      <c r="Z20" s="669"/>
      <c r="AA20" s="669"/>
      <c r="AB20" s="669"/>
      <c r="AC20" s="668">
        <f>②基本情報!$Q$33</f>
        <v>0</v>
      </c>
      <c r="AD20" s="669"/>
      <c r="AE20" s="669"/>
      <c r="AF20" s="669"/>
      <c r="AG20" s="669"/>
      <c r="AH20" s="669"/>
      <c r="AI20" s="696"/>
    </row>
    <row r="21" spans="2:39">
      <c r="C21" s="775"/>
      <c r="D21" s="646"/>
      <c r="E21" s="646"/>
      <c r="F21" s="646"/>
      <c r="G21" s="651"/>
      <c r="H21" s="646"/>
      <c r="I21" s="646"/>
      <c r="J21" s="646"/>
      <c r="K21" s="646"/>
      <c r="L21" s="646"/>
      <c r="M21" s="646"/>
      <c r="N21" s="651"/>
      <c r="O21" s="762" t="s">
        <v>11</v>
      </c>
      <c r="P21" s="763"/>
      <c r="Q21" s="763"/>
      <c r="R21" s="763"/>
      <c r="S21" s="763"/>
      <c r="T21" s="763"/>
      <c r="U21" s="764"/>
      <c r="V21" s="699">
        <f>②基本情報!$L$34</f>
        <v>0</v>
      </c>
      <c r="W21" s="699"/>
      <c r="X21" s="699"/>
      <c r="Y21" s="699"/>
      <c r="Z21" s="699"/>
      <c r="AA21" s="699"/>
      <c r="AB21" s="699"/>
      <c r="AC21" s="768">
        <f>②基本情報!$Q$34</f>
        <v>0</v>
      </c>
      <c r="AD21" s="769"/>
      <c r="AE21" s="769"/>
      <c r="AF21" s="769"/>
      <c r="AG21" s="769"/>
      <c r="AH21" s="769"/>
      <c r="AI21" s="770"/>
    </row>
    <row r="22" spans="2:39" ht="14.25" thickBot="1">
      <c r="C22" s="776"/>
      <c r="D22" s="649"/>
      <c r="E22" s="649"/>
      <c r="F22" s="649"/>
      <c r="G22" s="652"/>
      <c r="H22" s="649"/>
      <c r="I22" s="649"/>
      <c r="J22" s="649"/>
      <c r="K22" s="649"/>
      <c r="L22" s="649"/>
      <c r="M22" s="649"/>
      <c r="N22" s="652"/>
      <c r="O22" s="765"/>
      <c r="P22" s="766"/>
      <c r="Q22" s="766"/>
      <c r="R22" s="766"/>
      <c r="S22" s="766"/>
      <c r="T22" s="766"/>
      <c r="U22" s="767"/>
      <c r="V22" s="649"/>
      <c r="W22" s="649"/>
      <c r="X22" s="649"/>
      <c r="Y22" s="649"/>
      <c r="Z22" s="649"/>
      <c r="AA22" s="649"/>
      <c r="AB22" s="649"/>
      <c r="AC22" s="771"/>
      <c r="AD22" s="772"/>
      <c r="AE22" s="772"/>
      <c r="AF22" s="772"/>
      <c r="AG22" s="772"/>
      <c r="AH22" s="772"/>
      <c r="AI22" s="773"/>
    </row>
    <row r="23" spans="2:39" ht="14.25" thickBot="1"/>
    <row r="24" spans="2:39">
      <c r="C24" s="675" t="s">
        <v>331</v>
      </c>
      <c r="D24" s="551"/>
      <c r="E24" s="551"/>
      <c r="F24" s="676"/>
      <c r="G24" s="686" t="s">
        <v>317</v>
      </c>
      <c r="H24" s="687"/>
      <c r="I24" s="687"/>
      <c r="J24" s="687"/>
      <c r="K24" s="687"/>
      <c r="L24" s="687"/>
      <c r="M24" s="687"/>
      <c r="N24" s="688"/>
      <c r="O24" s="794" t="s">
        <v>14</v>
      </c>
      <c r="P24" s="676"/>
      <c r="Q24" s="794" t="s">
        <v>15</v>
      </c>
      <c r="R24" s="676"/>
      <c r="S24" s="794" t="s">
        <v>16</v>
      </c>
      <c r="T24" s="551"/>
      <c r="U24" s="551"/>
      <c r="V24" s="551"/>
      <c r="W24" s="551"/>
      <c r="X24" s="676"/>
      <c r="Y24" s="550" t="s">
        <v>17</v>
      </c>
      <c r="Z24" s="565"/>
      <c r="AA24" s="565"/>
      <c r="AB24" s="565"/>
      <c r="AC24" s="795"/>
      <c r="AD24" s="787" t="s">
        <v>18</v>
      </c>
      <c r="AE24" s="788"/>
      <c r="AF24" s="800"/>
      <c r="AG24" s="787" t="s">
        <v>19</v>
      </c>
      <c r="AH24" s="788"/>
      <c r="AI24" s="789"/>
    </row>
    <row r="25" spans="2:39" ht="13.5" customHeight="1">
      <c r="C25" s="666"/>
      <c r="D25" s="554"/>
      <c r="E25" s="554"/>
      <c r="F25" s="667"/>
      <c r="G25" s="683" t="s">
        <v>20</v>
      </c>
      <c r="H25" s="684"/>
      <c r="I25" s="684"/>
      <c r="J25" s="685"/>
      <c r="K25" s="554" t="s">
        <v>21</v>
      </c>
      <c r="L25" s="554"/>
      <c r="M25" s="554"/>
      <c r="N25" s="667"/>
      <c r="O25" s="553"/>
      <c r="P25" s="667"/>
      <c r="Q25" s="553"/>
      <c r="R25" s="667"/>
      <c r="S25" s="553"/>
      <c r="T25" s="554"/>
      <c r="U25" s="554"/>
      <c r="V25" s="554"/>
      <c r="W25" s="554"/>
      <c r="X25" s="667"/>
      <c r="Y25" s="796"/>
      <c r="Z25" s="567"/>
      <c r="AA25" s="567"/>
      <c r="AB25" s="567"/>
      <c r="AC25" s="797"/>
      <c r="AD25" s="790"/>
      <c r="AE25" s="791"/>
      <c r="AF25" s="801"/>
      <c r="AG25" s="790"/>
      <c r="AH25" s="791"/>
      <c r="AI25" s="792"/>
    </row>
    <row r="26" spans="2:39" ht="14.25" thickBot="1">
      <c r="C26" s="572"/>
      <c r="D26" s="546"/>
      <c r="E26" s="546"/>
      <c r="F26" s="549"/>
      <c r="G26" s="545"/>
      <c r="H26" s="546"/>
      <c r="I26" s="546"/>
      <c r="J26" s="678"/>
      <c r="K26" s="546"/>
      <c r="L26" s="546"/>
      <c r="M26" s="546"/>
      <c r="N26" s="549"/>
      <c r="O26" s="545"/>
      <c r="P26" s="549"/>
      <c r="Q26" s="545"/>
      <c r="R26" s="549"/>
      <c r="S26" s="545"/>
      <c r="T26" s="546"/>
      <c r="U26" s="546"/>
      <c r="V26" s="546"/>
      <c r="W26" s="546"/>
      <c r="X26" s="549"/>
      <c r="Y26" s="798"/>
      <c r="Z26" s="569"/>
      <c r="AA26" s="569"/>
      <c r="AB26" s="569"/>
      <c r="AC26" s="799"/>
      <c r="AD26" s="765"/>
      <c r="AE26" s="766"/>
      <c r="AF26" s="767"/>
      <c r="AG26" s="765"/>
      <c r="AH26" s="766"/>
      <c r="AI26" s="793"/>
    </row>
    <row r="27" spans="2:39">
      <c r="B27" s="283"/>
      <c r="C27" s="778" t="str">
        <f>IF($AM27=0,"",VLOOKUP($AM27,③男入力!$B$10:$AS$33,40))</f>
        <v/>
      </c>
      <c r="D27" s="779"/>
      <c r="E27" s="779"/>
      <c r="F27" s="780"/>
      <c r="G27" s="668" t="str">
        <f>IF($AM27=0,"",VLOOKUP($AM27,③男入力!$B$10:$AN$33,11))</f>
        <v/>
      </c>
      <c r="H27" s="669"/>
      <c r="I27" s="669"/>
      <c r="J27" s="670"/>
      <c r="K27" s="669" t="str">
        <f>IF($AM27=0,"",VLOOKUP($AM27,③男入力!$B$10:$AN$33,15))</f>
        <v/>
      </c>
      <c r="L27" s="669"/>
      <c r="M27" s="669"/>
      <c r="N27" s="671"/>
      <c r="O27" s="672" t="str">
        <f>IF($AM27=0,"",VLOOKUP($AM27,③男入力!$B$10:$AN$33,19))</f>
        <v/>
      </c>
      <c r="P27" s="672"/>
      <c r="Q27" s="672" t="str">
        <f>IF($AM27=0,"",VLOOKUP($AM27,③男入力!$B$10:$AN$33,21))</f>
        <v/>
      </c>
      <c r="R27" s="672"/>
      <c r="S27" s="653" t="str">
        <f>IF($AM27=0,"",VLOOKUP($AM27,③男入力!$B$10:$AN$33,23))</f>
        <v/>
      </c>
      <c r="T27" s="653"/>
      <c r="U27" s="653"/>
      <c r="V27" s="653"/>
      <c r="W27" s="653"/>
      <c r="X27" s="653"/>
      <c r="Y27" s="656" t="str">
        <f>IF($AM27=0,"",VLOOKUP($AM27,③男入力!$B$10:$AN$33,29))</f>
        <v/>
      </c>
      <c r="Z27" s="656"/>
      <c r="AA27" s="656"/>
      <c r="AB27" s="656"/>
      <c r="AC27" s="656"/>
      <c r="AD27" s="659" t="str">
        <f>IF($AM27=0,"",VLOOKUP($AM27,③男入力!$B$10:$AN$33,34))</f>
        <v/>
      </c>
      <c r="AE27" s="659"/>
      <c r="AF27" s="659"/>
      <c r="AG27" s="659" t="str">
        <f>IF($AM27=0,"",VLOOKUP($AM27,③男入力!$B$10:$AN$33,37))</f>
        <v/>
      </c>
      <c r="AH27" s="659"/>
      <c r="AI27" s="662"/>
      <c r="AM27" s="737">
        <f>⑥男選手!AD10</f>
        <v>0</v>
      </c>
    </row>
    <row r="28" spans="2:39">
      <c r="B28" s="283"/>
      <c r="C28" s="781"/>
      <c r="D28" s="782"/>
      <c r="E28" s="782"/>
      <c r="F28" s="783"/>
      <c r="G28" s="645" t="str">
        <f>IF($AM27=0,"",VLOOKUP($AM27,③男入力!$B$10:$AN$33,3))</f>
        <v/>
      </c>
      <c r="H28" s="646" t="e">
        <f t="shared" ref="H28:J29" si="0">IF(G28=0,"",VLOOKUP(G28,$B$12:$Q$28,6))</f>
        <v>#N/A</v>
      </c>
      <c r="I28" s="646" t="e">
        <f t="shared" si="0"/>
        <v>#N/A</v>
      </c>
      <c r="J28" s="647" t="e">
        <f t="shared" si="0"/>
        <v>#N/A</v>
      </c>
      <c r="K28" s="646" t="str">
        <f>IF($AM27=0,"",VLOOKUP($AM27,③男入力!$B$10:$AN$33,7))</f>
        <v/>
      </c>
      <c r="L28" s="646" t="e">
        <f t="shared" ref="L28:N29" si="1">IF(K28=0,"",VLOOKUP(K28,$B$12:$Q$28,6))</f>
        <v>#N/A</v>
      </c>
      <c r="M28" s="646" t="e">
        <f t="shared" si="1"/>
        <v>#N/A</v>
      </c>
      <c r="N28" s="651" t="e">
        <f t="shared" si="1"/>
        <v>#N/A</v>
      </c>
      <c r="O28" s="673"/>
      <c r="P28" s="673"/>
      <c r="Q28" s="673"/>
      <c r="R28" s="673"/>
      <c r="S28" s="654"/>
      <c r="T28" s="654"/>
      <c r="U28" s="654"/>
      <c r="V28" s="654"/>
      <c r="W28" s="654"/>
      <c r="X28" s="654"/>
      <c r="Y28" s="657"/>
      <c r="Z28" s="657"/>
      <c r="AA28" s="657"/>
      <c r="AB28" s="657"/>
      <c r="AC28" s="657"/>
      <c r="AD28" s="660"/>
      <c r="AE28" s="660"/>
      <c r="AF28" s="660"/>
      <c r="AG28" s="660"/>
      <c r="AH28" s="660"/>
      <c r="AI28" s="663"/>
      <c r="AM28" s="738"/>
    </row>
    <row r="29" spans="2:39" ht="14.25" thickBot="1">
      <c r="B29" s="283"/>
      <c r="C29" s="784"/>
      <c r="D29" s="785"/>
      <c r="E29" s="785"/>
      <c r="F29" s="786"/>
      <c r="G29" s="648" t="str">
        <f>IF($AN29=0,"",VLOOKUP($AN29,③男入力!$B$10:$AN$33,3))</f>
        <v/>
      </c>
      <c r="H29" s="649" t="e">
        <f t="shared" si="0"/>
        <v>#N/A</v>
      </c>
      <c r="I29" s="649" t="e">
        <f t="shared" si="0"/>
        <v>#N/A</v>
      </c>
      <c r="J29" s="650" t="e">
        <f t="shared" si="0"/>
        <v>#N/A</v>
      </c>
      <c r="K29" s="649" t="str">
        <f>IF($AN29=0,"",VLOOKUP($AN29,③男入力!$B$10:$AN$33,7))</f>
        <v/>
      </c>
      <c r="L29" s="649" t="e">
        <f t="shared" si="1"/>
        <v>#N/A</v>
      </c>
      <c r="M29" s="649" t="e">
        <f t="shared" si="1"/>
        <v>#N/A</v>
      </c>
      <c r="N29" s="652" t="e">
        <f t="shared" si="1"/>
        <v>#N/A</v>
      </c>
      <c r="O29" s="674"/>
      <c r="P29" s="674"/>
      <c r="Q29" s="674"/>
      <c r="R29" s="674"/>
      <c r="S29" s="655"/>
      <c r="T29" s="655"/>
      <c r="U29" s="655"/>
      <c r="V29" s="655"/>
      <c r="W29" s="655"/>
      <c r="X29" s="655"/>
      <c r="Y29" s="658"/>
      <c r="Z29" s="658"/>
      <c r="AA29" s="658"/>
      <c r="AB29" s="658"/>
      <c r="AC29" s="658"/>
      <c r="AD29" s="661"/>
      <c r="AE29" s="661"/>
      <c r="AF29" s="661"/>
      <c r="AG29" s="661"/>
      <c r="AH29" s="661"/>
      <c r="AI29" s="664"/>
      <c r="AM29" s="739"/>
    </row>
    <row r="30" spans="2:39">
      <c r="C30" s="778" t="str">
        <f>IF($AM30=0,"",VLOOKUP($AM30,③男入力!$B$10:$AS$33,40))</f>
        <v/>
      </c>
      <c r="D30" s="779"/>
      <c r="E30" s="779"/>
      <c r="F30" s="780"/>
      <c r="G30" s="668" t="str">
        <f>IF($AM30=0,"",VLOOKUP($AM30,③男入力!$B$10:$AN$33,11))</f>
        <v/>
      </c>
      <c r="H30" s="669"/>
      <c r="I30" s="669"/>
      <c r="J30" s="670"/>
      <c r="K30" s="669" t="str">
        <f>IF($AM30=0,"",VLOOKUP($AM30,③男入力!$B$10:$AN$33,15))</f>
        <v/>
      </c>
      <c r="L30" s="669"/>
      <c r="M30" s="669"/>
      <c r="N30" s="671"/>
      <c r="O30" s="672" t="str">
        <f>IF($AM30=0,"",VLOOKUP($AM30,③男入力!$B$10:$AN$33,19))</f>
        <v/>
      </c>
      <c r="P30" s="672"/>
      <c r="Q30" s="672" t="str">
        <f>IF($AM30=0,"",VLOOKUP($AM30,③男入力!$B$10:$AN$33,21))</f>
        <v/>
      </c>
      <c r="R30" s="672"/>
      <c r="S30" s="653" t="str">
        <f>IF($AM30=0,"",VLOOKUP($AM30,③男入力!$B$10:$AN$33,23))</f>
        <v/>
      </c>
      <c r="T30" s="653"/>
      <c r="U30" s="653"/>
      <c r="V30" s="653"/>
      <c r="W30" s="653"/>
      <c r="X30" s="653"/>
      <c r="Y30" s="656" t="str">
        <f>IF($AM30=0,"",VLOOKUP($AM30,③男入力!$B$10:$AN$33,29))</f>
        <v/>
      </c>
      <c r="Z30" s="656"/>
      <c r="AA30" s="656"/>
      <c r="AB30" s="656"/>
      <c r="AC30" s="656"/>
      <c r="AD30" s="659" t="str">
        <f>IF($AM30=0,"",VLOOKUP($AM30,③男入力!$B$10:$AN$33,34))</f>
        <v/>
      </c>
      <c r="AE30" s="659"/>
      <c r="AF30" s="659"/>
      <c r="AG30" s="659" t="str">
        <f>IF($AM30=0,"",VLOOKUP($AM30,③男入力!$B$10:$AN$33,37))</f>
        <v/>
      </c>
      <c r="AH30" s="659"/>
      <c r="AI30" s="662"/>
      <c r="AM30" s="737">
        <f>⑥男選手!AD11</f>
        <v>0</v>
      </c>
    </row>
    <row r="31" spans="2:39">
      <c r="C31" s="781"/>
      <c r="D31" s="782"/>
      <c r="E31" s="782"/>
      <c r="F31" s="783"/>
      <c r="G31" s="645" t="str">
        <f>IF($AM30=0,"",VLOOKUP($AM30,③男入力!$B$10:$AN$33,3))</f>
        <v/>
      </c>
      <c r="H31" s="646" t="e">
        <f t="shared" ref="H31:J32" si="2">IF(G31=0,"",VLOOKUP(G31,$B$12:$Q$28,6))</f>
        <v>#N/A</v>
      </c>
      <c r="I31" s="646" t="e">
        <f t="shared" si="2"/>
        <v>#N/A</v>
      </c>
      <c r="J31" s="647" t="e">
        <f t="shared" si="2"/>
        <v>#N/A</v>
      </c>
      <c r="K31" s="646" t="str">
        <f>IF($AM30=0,"",VLOOKUP($AM30,③男入力!$B$10:$AN$33,7))</f>
        <v/>
      </c>
      <c r="L31" s="646" t="e">
        <f t="shared" ref="L31:N32" si="3">IF(K31=0,"",VLOOKUP(K31,$B$12:$Q$28,6))</f>
        <v>#N/A</v>
      </c>
      <c r="M31" s="646" t="e">
        <f t="shared" si="3"/>
        <v>#N/A</v>
      </c>
      <c r="N31" s="651" t="e">
        <f t="shared" si="3"/>
        <v>#N/A</v>
      </c>
      <c r="O31" s="673"/>
      <c r="P31" s="673"/>
      <c r="Q31" s="673"/>
      <c r="R31" s="673"/>
      <c r="S31" s="654"/>
      <c r="T31" s="654"/>
      <c r="U31" s="654"/>
      <c r="V31" s="654"/>
      <c r="W31" s="654"/>
      <c r="X31" s="654"/>
      <c r="Y31" s="657"/>
      <c r="Z31" s="657"/>
      <c r="AA31" s="657"/>
      <c r="AB31" s="657"/>
      <c r="AC31" s="657"/>
      <c r="AD31" s="660"/>
      <c r="AE31" s="660"/>
      <c r="AF31" s="660"/>
      <c r="AG31" s="660"/>
      <c r="AH31" s="660"/>
      <c r="AI31" s="663"/>
      <c r="AM31" s="738"/>
    </row>
    <row r="32" spans="2:39" ht="14.25" thickBot="1">
      <c r="C32" s="784"/>
      <c r="D32" s="785"/>
      <c r="E32" s="785"/>
      <c r="F32" s="786"/>
      <c r="G32" s="648" t="str">
        <f>IF($AN32=0,"",VLOOKUP($AN32,③男入力!$B$10:$AN$33,3))</f>
        <v/>
      </c>
      <c r="H32" s="649" t="e">
        <f t="shared" si="2"/>
        <v>#N/A</v>
      </c>
      <c r="I32" s="649" t="e">
        <f t="shared" si="2"/>
        <v>#N/A</v>
      </c>
      <c r="J32" s="650" t="e">
        <f t="shared" si="2"/>
        <v>#N/A</v>
      </c>
      <c r="K32" s="649" t="str">
        <f>IF($AN32=0,"",VLOOKUP($AN32,③男入力!$B$10:$AN$33,7))</f>
        <v/>
      </c>
      <c r="L32" s="649" t="e">
        <f t="shared" si="3"/>
        <v>#N/A</v>
      </c>
      <c r="M32" s="649" t="e">
        <f t="shared" si="3"/>
        <v>#N/A</v>
      </c>
      <c r="N32" s="652" t="e">
        <f t="shared" si="3"/>
        <v>#N/A</v>
      </c>
      <c r="O32" s="674"/>
      <c r="P32" s="674"/>
      <c r="Q32" s="674"/>
      <c r="R32" s="674"/>
      <c r="S32" s="655"/>
      <c r="T32" s="655"/>
      <c r="U32" s="655"/>
      <c r="V32" s="655"/>
      <c r="W32" s="655"/>
      <c r="X32" s="655"/>
      <c r="Y32" s="658"/>
      <c r="Z32" s="658"/>
      <c r="AA32" s="658"/>
      <c r="AB32" s="658"/>
      <c r="AC32" s="658"/>
      <c r="AD32" s="661"/>
      <c r="AE32" s="661"/>
      <c r="AF32" s="661"/>
      <c r="AG32" s="661"/>
      <c r="AH32" s="661"/>
      <c r="AI32" s="664"/>
      <c r="AM32" s="739"/>
    </row>
    <row r="33" spans="2:39">
      <c r="C33" s="778" t="str">
        <f>IF($AM33=0,"",VLOOKUP($AM33,③男入力!$B$10:$AS$33,40))</f>
        <v/>
      </c>
      <c r="D33" s="779"/>
      <c r="E33" s="779"/>
      <c r="F33" s="780"/>
      <c r="G33" s="668" t="str">
        <f>IF($AM33=0,"",VLOOKUP($AM33,③男入力!$B$10:$AN$33,11))</f>
        <v/>
      </c>
      <c r="H33" s="669"/>
      <c r="I33" s="669"/>
      <c r="J33" s="670"/>
      <c r="K33" s="669" t="str">
        <f>IF($AM33=0,"",VLOOKUP($AM33,③男入力!$B$10:$AN$33,15))</f>
        <v/>
      </c>
      <c r="L33" s="669"/>
      <c r="M33" s="669"/>
      <c r="N33" s="671"/>
      <c r="O33" s="672" t="str">
        <f>IF($AM33=0,"",VLOOKUP($AM33,③男入力!$B$10:$AN$33,19))</f>
        <v/>
      </c>
      <c r="P33" s="672"/>
      <c r="Q33" s="672" t="str">
        <f>IF($AM33=0,"",VLOOKUP($AM33,③男入力!$B$10:$AN$33,21))</f>
        <v/>
      </c>
      <c r="R33" s="672"/>
      <c r="S33" s="653" t="str">
        <f>IF($AM33=0,"",VLOOKUP($AM33,③男入力!$B$10:$AN$33,23))</f>
        <v/>
      </c>
      <c r="T33" s="653"/>
      <c r="U33" s="653"/>
      <c r="V33" s="653"/>
      <c r="W33" s="653"/>
      <c r="X33" s="653"/>
      <c r="Y33" s="656" t="str">
        <f>IF($AM33=0,"",VLOOKUP($AM33,③男入力!$B$10:$AN$33,29))</f>
        <v/>
      </c>
      <c r="Z33" s="656"/>
      <c r="AA33" s="656"/>
      <c r="AB33" s="656"/>
      <c r="AC33" s="656"/>
      <c r="AD33" s="659" t="str">
        <f>IF($AM33=0,"",VLOOKUP($AM33,③男入力!$B$10:$AN$33,34))</f>
        <v/>
      </c>
      <c r="AE33" s="659"/>
      <c r="AF33" s="659"/>
      <c r="AG33" s="659" t="str">
        <f>IF($AM33=0,"",VLOOKUP($AM33,③男入力!$B$10:$AN$33,37))</f>
        <v/>
      </c>
      <c r="AH33" s="659"/>
      <c r="AI33" s="662"/>
      <c r="AM33" s="737">
        <f>⑥男選手!AD12</f>
        <v>0</v>
      </c>
    </row>
    <row r="34" spans="2:39">
      <c r="C34" s="781"/>
      <c r="D34" s="782"/>
      <c r="E34" s="782"/>
      <c r="F34" s="783"/>
      <c r="G34" s="645" t="str">
        <f>IF($AM33=0,"",VLOOKUP($AM33,③男入力!$B$10:$AN$33,3))</f>
        <v/>
      </c>
      <c r="H34" s="646" t="e">
        <f t="shared" ref="H34:J35" si="4">IF(G34=0,"",VLOOKUP(G34,$B$12:$Q$28,6))</f>
        <v>#N/A</v>
      </c>
      <c r="I34" s="646" t="e">
        <f t="shared" si="4"/>
        <v>#N/A</v>
      </c>
      <c r="J34" s="647" t="e">
        <f t="shared" si="4"/>
        <v>#N/A</v>
      </c>
      <c r="K34" s="646" t="str">
        <f>IF($AM33=0,"",VLOOKUP($AM33,③男入力!$B$10:$AN$33,7))</f>
        <v/>
      </c>
      <c r="L34" s="646" t="e">
        <f t="shared" ref="L34:N35" si="5">IF(K34=0,"",VLOOKUP(K34,$B$12:$Q$28,6))</f>
        <v>#N/A</v>
      </c>
      <c r="M34" s="646" t="e">
        <f t="shared" si="5"/>
        <v>#N/A</v>
      </c>
      <c r="N34" s="651" t="e">
        <f t="shared" si="5"/>
        <v>#N/A</v>
      </c>
      <c r="O34" s="673"/>
      <c r="P34" s="673"/>
      <c r="Q34" s="673"/>
      <c r="R34" s="673"/>
      <c r="S34" s="654"/>
      <c r="T34" s="654"/>
      <c r="U34" s="654"/>
      <c r="V34" s="654"/>
      <c r="W34" s="654"/>
      <c r="X34" s="654"/>
      <c r="Y34" s="657"/>
      <c r="Z34" s="657"/>
      <c r="AA34" s="657"/>
      <c r="AB34" s="657"/>
      <c r="AC34" s="657"/>
      <c r="AD34" s="660"/>
      <c r="AE34" s="660"/>
      <c r="AF34" s="660"/>
      <c r="AG34" s="660"/>
      <c r="AH34" s="660"/>
      <c r="AI34" s="663"/>
      <c r="AM34" s="738"/>
    </row>
    <row r="35" spans="2:39" ht="14.25" thickBot="1">
      <c r="C35" s="784"/>
      <c r="D35" s="785"/>
      <c r="E35" s="785"/>
      <c r="F35" s="786"/>
      <c r="G35" s="648" t="str">
        <f>IF($AN35=0,"",VLOOKUP($AN35,③男入力!$B$10:$AN$33,3))</f>
        <v/>
      </c>
      <c r="H35" s="649" t="e">
        <f t="shared" si="4"/>
        <v>#N/A</v>
      </c>
      <c r="I35" s="649" t="e">
        <f t="shared" si="4"/>
        <v>#N/A</v>
      </c>
      <c r="J35" s="650" t="e">
        <f t="shared" si="4"/>
        <v>#N/A</v>
      </c>
      <c r="K35" s="649" t="str">
        <f>IF($AN35=0,"",VLOOKUP($AN35,③男入力!$B$10:$AN$33,7))</f>
        <v/>
      </c>
      <c r="L35" s="649" t="e">
        <f t="shared" si="5"/>
        <v>#N/A</v>
      </c>
      <c r="M35" s="649" t="e">
        <f t="shared" si="5"/>
        <v>#N/A</v>
      </c>
      <c r="N35" s="652" t="e">
        <f t="shared" si="5"/>
        <v>#N/A</v>
      </c>
      <c r="O35" s="674"/>
      <c r="P35" s="674"/>
      <c r="Q35" s="674"/>
      <c r="R35" s="674"/>
      <c r="S35" s="655"/>
      <c r="T35" s="655"/>
      <c r="U35" s="655"/>
      <c r="V35" s="655"/>
      <c r="W35" s="655"/>
      <c r="X35" s="655"/>
      <c r="Y35" s="658"/>
      <c r="Z35" s="658"/>
      <c r="AA35" s="658"/>
      <c r="AB35" s="658"/>
      <c r="AC35" s="658"/>
      <c r="AD35" s="661"/>
      <c r="AE35" s="661"/>
      <c r="AF35" s="661"/>
      <c r="AG35" s="661"/>
      <c r="AH35" s="661"/>
      <c r="AI35" s="664"/>
      <c r="AM35" s="739"/>
    </row>
    <row r="36" spans="2:39">
      <c r="C36" s="778" t="str">
        <f>IF($AM36=0,"",VLOOKUP($AM36,③男入力!$B$10:$AS$33,40))</f>
        <v/>
      </c>
      <c r="D36" s="779"/>
      <c r="E36" s="779"/>
      <c r="F36" s="780"/>
      <c r="G36" s="668" t="str">
        <f>IF($AM36=0,"",VLOOKUP($AM36,③男入力!$B$10:$AN$33,11))</f>
        <v/>
      </c>
      <c r="H36" s="669"/>
      <c r="I36" s="669"/>
      <c r="J36" s="670"/>
      <c r="K36" s="669" t="str">
        <f>IF($AM36=0,"",VLOOKUP($AM36,③男入力!$B$10:$AN$33,15))</f>
        <v/>
      </c>
      <c r="L36" s="669"/>
      <c r="M36" s="669"/>
      <c r="N36" s="671"/>
      <c r="O36" s="672" t="str">
        <f>IF($AM36=0,"",VLOOKUP($AM36,③男入力!$B$10:$AN$33,19))</f>
        <v/>
      </c>
      <c r="P36" s="672"/>
      <c r="Q36" s="672" t="str">
        <f>IF($AM36=0,"",VLOOKUP($AM36,③男入力!$B$10:$AN$33,21))</f>
        <v/>
      </c>
      <c r="R36" s="672"/>
      <c r="S36" s="653" t="str">
        <f>IF($AM36=0,"",VLOOKUP($AM36,③男入力!$B$10:$AN$33,23))</f>
        <v/>
      </c>
      <c r="T36" s="653"/>
      <c r="U36" s="653"/>
      <c r="V36" s="653"/>
      <c r="W36" s="653"/>
      <c r="X36" s="653"/>
      <c r="Y36" s="656" t="str">
        <f>IF($AM36=0,"",VLOOKUP($AM36,③男入力!$B$10:$AN$33,29))</f>
        <v/>
      </c>
      <c r="Z36" s="656"/>
      <c r="AA36" s="656"/>
      <c r="AB36" s="656"/>
      <c r="AC36" s="656"/>
      <c r="AD36" s="659" t="str">
        <f>IF($AM36=0,"",VLOOKUP($AM36,③男入力!$B$10:$AN$33,34))</f>
        <v/>
      </c>
      <c r="AE36" s="659"/>
      <c r="AF36" s="659"/>
      <c r="AG36" s="659" t="str">
        <f>IF($AM36=0,"",VLOOKUP($AM36,③男入力!$B$10:$AN$33,37))</f>
        <v/>
      </c>
      <c r="AH36" s="659"/>
      <c r="AI36" s="662"/>
      <c r="AM36" s="737">
        <f>⑥男選手!AD13</f>
        <v>0</v>
      </c>
    </row>
    <row r="37" spans="2:39">
      <c r="C37" s="781"/>
      <c r="D37" s="782"/>
      <c r="E37" s="782"/>
      <c r="F37" s="783"/>
      <c r="G37" s="645" t="str">
        <f>IF($AM36=0,"",VLOOKUP($AM36,③男入力!$B$10:$AN$33,3))</f>
        <v/>
      </c>
      <c r="H37" s="646" t="e">
        <f t="shared" ref="H37:J38" si="6">IF(G37=0,"",VLOOKUP(G37,$B$12:$Q$28,6))</f>
        <v>#N/A</v>
      </c>
      <c r="I37" s="646" t="e">
        <f t="shared" si="6"/>
        <v>#N/A</v>
      </c>
      <c r="J37" s="647" t="e">
        <f t="shared" si="6"/>
        <v>#N/A</v>
      </c>
      <c r="K37" s="646" t="str">
        <f>IF($AM36=0,"",VLOOKUP($AM36,③男入力!$B$10:$AN$33,7))</f>
        <v/>
      </c>
      <c r="L37" s="646" t="e">
        <f t="shared" ref="L37:N38" si="7">IF(K37=0,"",VLOOKUP(K37,$B$12:$Q$28,6))</f>
        <v>#N/A</v>
      </c>
      <c r="M37" s="646" t="e">
        <f t="shared" si="7"/>
        <v>#N/A</v>
      </c>
      <c r="N37" s="651" t="e">
        <f t="shared" si="7"/>
        <v>#N/A</v>
      </c>
      <c r="O37" s="673"/>
      <c r="P37" s="673"/>
      <c r="Q37" s="673"/>
      <c r="R37" s="673"/>
      <c r="S37" s="654"/>
      <c r="T37" s="654"/>
      <c r="U37" s="654"/>
      <c r="V37" s="654"/>
      <c r="W37" s="654"/>
      <c r="X37" s="654"/>
      <c r="Y37" s="657"/>
      <c r="Z37" s="657"/>
      <c r="AA37" s="657"/>
      <c r="AB37" s="657"/>
      <c r="AC37" s="657"/>
      <c r="AD37" s="660"/>
      <c r="AE37" s="660"/>
      <c r="AF37" s="660"/>
      <c r="AG37" s="660"/>
      <c r="AH37" s="660"/>
      <c r="AI37" s="663"/>
      <c r="AM37" s="738"/>
    </row>
    <row r="38" spans="2:39" ht="14.25" thickBot="1">
      <c r="C38" s="784"/>
      <c r="D38" s="785"/>
      <c r="E38" s="785"/>
      <c r="F38" s="786"/>
      <c r="G38" s="648" t="str">
        <f>IF($AN38=0,"",VLOOKUP($AN38,③男入力!$B$10:$AN$33,3))</f>
        <v/>
      </c>
      <c r="H38" s="649" t="e">
        <f t="shared" si="6"/>
        <v>#N/A</v>
      </c>
      <c r="I38" s="649" t="e">
        <f t="shared" si="6"/>
        <v>#N/A</v>
      </c>
      <c r="J38" s="650" t="e">
        <f t="shared" si="6"/>
        <v>#N/A</v>
      </c>
      <c r="K38" s="649" t="str">
        <f>IF($AN38=0,"",VLOOKUP($AN38,③男入力!$B$10:$AN$33,7))</f>
        <v/>
      </c>
      <c r="L38" s="649" t="e">
        <f t="shared" si="7"/>
        <v>#N/A</v>
      </c>
      <c r="M38" s="649" t="e">
        <f t="shared" si="7"/>
        <v>#N/A</v>
      </c>
      <c r="N38" s="652" t="e">
        <f t="shared" si="7"/>
        <v>#N/A</v>
      </c>
      <c r="O38" s="674"/>
      <c r="P38" s="674"/>
      <c r="Q38" s="674"/>
      <c r="R38" s="674"/>
      <c r="S38" s="655"/>
      <c r="T38" s="655"/>
      <c r="U38" s="655"/>
      <c r="V38" s="655"/>
      <c r="W38" s="655"/>
      <c r="X38" s="655"/>
      <c r="Y38" s="658"/>
      <c r="Z38" s="658"/>
      <c r="AA38" s="658"/>
      <c r="AB38" s="658"/>
      <c r="AC38" s="658"/>
      <c r="AD38" s="661"/>
      <c r="AE38" s="661"/>
      <c r="AF38" s="661"/>
      <c r="AG38" s="661"/>
      <c r="AH38" s="661"/>
      <c r="AI38" s="664"/>
      <c r="AM38" s="739"/>
    </row>
    <row r="39" spans="2:39">
      <c r="B39" s="283"/>
      <c r="C39" s="778" t="str">
        <f>IF($AM39=0,"",VLOOKUP($AM39,③男入力!$B$10:$AS$33,40))</f>
        <v/>
      </c>
      <c r="D39" s="779"/>
      <c r="E39" s="779"/>
      <c r="F39" s="780"/>
      <c r="G39" s="668" t="str">
        <f>IF($AM39=0,"",VLOOKUP($AM39,③男入力!$B$10:$AN$33,11))</f>
        <v/>
      </c>
      <c r="H39" s="669"/>
      <c r="I39" s="669"/>
      <c r="J39" s="670"/>
      <c r="K39" s="669" t="str">
        <f>IF($AM39=0,"",VLOOKUP($AM39,③男入力!$B$10:$AN$33,15))</f>
        <v/>
      </c>
      <c r="L39" s="669"/>
      <c r="M39" s="669"/>
      <c r="N39" s="671"/>
      <c r="O39" s="672" t="str">
        <f>IF($AM39=0,"",VLOOKUP($AM39,③男入力!$B$10:$AN$33,19))</f>
        <v/>
      </c>
      <c r="P39" s="672"/>
      <c r="Q39" s="672" t="str">
        <f>IF($AM39=0,"",VLOOKUP($AM39,③男入力!$B$10:$AN$33,21))</f>
        <v/>
      </c>
      <c r="R39" s="672"/>
      <c r="S39" s="653" t="str">
        <f>IF($AM39=0,"",VLOOKUP($AM39,③男入力!$B$10:$AN$33,23))</f>
        <v/>
      </c>
      <c r="T39" s="653"/>
      <c r="U39" s="653"/>
      <c r="V39" s="653"/>
      <c r="W39" s="653"/>
      <c r="X39" s="653"/>
      <c r="Y39" s="656" t="str">
        <f>IF($AM39=0,"",VLOOKUP($AM39,③男入力!$B$10:$AN$33,29))</f>
        <v/>
      </c>
      <c r="Z39" s="656"/>
      <c r="AA39" s="656"/>
      <c r="AB39" s="656"/>
      <c r="AC39" s="656"/>
      <c r="AD39" s="659" t="str">
        <f>IF($AM39=0,"",VLOOKUP($AM39,③男入力!$B$10:$AN$33,34))</f>
        <v/>
      </c>
      <c r="AE39" s="659"/>
      <c r="AF39" s="659"/>
      <c r="AG39" s="659" t="str">
        <f>IF($AM39=0,"",VLOOKUP($AM39,③男入力!$B$10:$AN$33,37))</f>
        <v/>
      </c>
      <c r="AH39" s="659"/>
      <c r="AI39" s="662"/>
      <c r="AM39" s="737">
        <f>⑥男選手!AD14</f>
        <v>0</v>
      </c>
    </row>
    <row r="40" spans="2:39">
      <c r="B40" s="283"/>
      <c r="C40" s="781"/>
      <c r="D40" s="782"/>
      <c r="E40" s="782"/>
      <c r="F40" s="783"/>
      <c r="G40" s="645" t="str">
        <f>IF($AM39=0,"",VLOOKUP($AM39,③男入力!$B$10:$AN$33,3))</f>
        <v/>
      </c>
      <c r="H40" s="646" t="e">
        <f t="shared" ref="H40:J41" si="8">IF(G40=0,"",VLOOKUP(G40,$B$12:$Q$28,6))</f>
        <v>#N/A</v>
      </c>
      <c r="I40" s="646" t="e">
        <f t="shared" si="8"/>
        <v>#N/A</v>
      </c>
      <c r="J40" s="647" t="e">
        <f t="shared" si="8"/>
        <v>#N/A</v>
      </c>
      <c r="K40" s="646" t="str">
        <f>IF($AM39=0,"",VLOOKUP($AM39,③男入力!$B$10:$AN$33,7))</f>
        <v/>
      </c>
      <c r="L40" s="646" t="e">
        <f t="shared" ref="L40:N41" si="9">IF(K40=0,"",VLOOKUP(K40,$B$12:$Q$28,6))</f>
        <v>#N/A</v>
      </c>
      <c r="M40" s="646" t="e">
        <f t="shared" si="9"/>
        <v>#N/A</v>
      </c>
      <c r="N40" s="651" t="e">
        <f t="shared" si="9"/>
        <v>#N/A</v>
      </c>
      <c r="O40" s="673"/>
      <c r="P40" s="673"/>
      <c r="Q40" s="673"/>
      <c r="R40" s="673"/>
      <c r="S40" s="654"/>
      <c r="T40" s="654"/>
      <c r="U40" s="654"/>
      <c r="V40" s="654"/>
      <c r="W40" s="654"/>
      <c r="X40" s="654"/>
      <c r="Y40" s="657"/>
      <c r="Z40" s="657"/>
      <c r="AA40" s="657"/>
      <c r="AB40" s="657"/>
      <c r="AC40" s="657"/>
      <c r="AD40" s="660"/>
      <c r="AE40" s="660"/>
      <c r="AF40" s="660"/>
      <c r="AG40" s="660"/>
      <c r="AH40" s="660"/>
      <c r="AI40" s="663"/>
      <c r="AM40" s="738"/>
    </row>
    <row r="41" spans="2:39" ht="14.25" thickBot="1">
      <c r="B41" s="283"/>
      <c r="C41" s="784"/>
      <c r="D41" s="785"/>
      <c r="E41" s="785"/>
      <c r="F41" s="786"/>
      <c r="G41" s="648" t="str">
        <f>IF($AN41=0,"",VLOOKUP($AN41,③男入力!$B$10:$AN$33,3))</f>
        <v/>
      </c>
      <c r="H41" s="649" t="e">
        <f t="shared" si="8"/>
        <v>#N/A</v>
      </c>
      <c r="I41" s="649" t="e">
        <f t="shared" si="8"/>
        <v>#N/A</v>
      </c>
      <c r="J41" s="650" t="e">
        <f t="shared" si="8"/>
        <v>#N/A</v>
      </c>
      <c r="K41" s="649" t="str">
        <f>IF($AN41=0,"",VLOOKUP($AN41,③男入力!$B$10:$AN$33,7))</f>
        <v/>
      </c>
      <c r="L41" s="649" t="e">
        <f t="shared" si="9"/>
        <v>#N/A</v>
      </c>
      <c r="M41" s="649" t="e">
        <f t="shared" si="9"/>
        <v>#N/A</v>
      </c>
      <c r="N41" s="652" t="e">
        <f t="shared" si="9"/>
        <v>#N/A</v>
      </c>
      <c r="O41" s="674"/>
      <c r="P41" s="674"/>
      <c r="Q41" s="674"/>
      <c r="R41" s="674"/>
      <c r="S41" s="655"/>
      <c r="T41" s="655"/>
      <c r="U41" s="655"/>
      <c r="V41" s="655"/>
      <c r="W41" s="655"/>
      <c r="X41" s="655"/>
      <c r="Y41" s="658"/>
      <c r="Z41" s="658"/>
      <c r="AA41" s="658"/>
      <c r="AB41" s="658"/>
      <c r="AC41" s="658"/>
      <c r="AD41" s="661"/>
      <c r="AE41" s="661"/>
      <c r="AF41" s="661"/>
      <c r="AG41" s="661"/>
      <c r="AH41" s="661"/>
      <c r="AI41" s="664"/>
      <c r="AM41" s="739"/>
    </row>
    <row r="42" spans="2:39" ht="13.5" customHeight="1">
      <c r="B42" s="283"/>
      <c r="C42" s="778" t="str">
        <f>IF($AM42=0,"",VLOOKUP($AM42,③男入力!$B$10:$AS$33,40))</f>
        <v/>
      </c>
      <c r="D42" s="779"/>
      <c r="E42" s="779"/>
      <c r="F42" s="780"/>
      <c r="G42" s="668" t="str">
        <f>IF($AM42=0,"",VLOOKUP($AM42,③男入力!$B$10:$AN$33,11))</f>
        <v/>
      </c>
      <c r="H42" s="669"/>
      <c r="I42" s="669"/>
      <c r="J42" s="670"/>
      <c r="K42" s="669" t="str">
        <f>IF($AM42=0,"",VLOOKUP($AM42,③男入力!$B$10:$AN$33,15))</f>
        <v/>
      </c>
      <c r="L42" s="669"/>
      <c r="M42" s="669"/>
      <c r="N42" s="671"/>
      <c r="O42" s="672" t="str">
        <f>IF($AM42=0,"",VLOOKUP($AM42,③男入力!$B$10:$AN$33,19))</f>
        <v/>
      </c>
      <c r="P42" s="672"/>
      <c r="Q42" s="672" t="str">
        <f>IF($AM42=0,"",VLOOKUP($AM42,③男入力!$B$10:$AN$33,21))</f>
        <v/>
      </c>
      <c r="R42" s="672"/>
      <c r="S42" s="653" t="str">
        <f>IF($AM42=0,"",VLOOKUP($AM42,③男入力!$B$10:$AN$33,23))</f>
        <v/>
      </c>
      <c r="T42" s="653"/>
      <c r="U42" s="653"/>
      <c r="V42" s="653"/>
      <c r="W42" s="653"/>
      <c r="X42" s="653"/>
      <c r="Y42" s="656" t="str">
        <f>IF($AM42=0,"",VLOOKUP($AM42,③男入力!$B$10:$AN$33,29))</f>
        <v/>
      </c>
      <c r="Z42" s="656"/>
      <c r="AA42" s="656"/>
      <c r="AB42" s="656"/>
      <c r="AC42" s="656"/>
      <c r="AD42" s="659" t="str">
        <f>IF($AM42=0,"",VLOOKUP($AM42,③男入力!$B$10:$AN$33,34))</f>
        <v/>
      </c>
      <c r="AE42" s="659"/>
      <c r="AF42" s="659"/>
      <c r="AG42" s="659" t="str">
        <f>IF($AM42=0,"",VLOOKUP($AM42,③男入力!$B$10:$AN$33,37))</f>
        <v/>
      </c>
      <c r="AH42" s="659"/>
      <c r="AI42" s="662"/>
      <c r="AM42" s="737">
        <f>⑥男選手!AD15</f>
        <v>0</v>
      </c>
    </row>
    <row r="43" spans="2:39">
      <c r="B43" s="283"/>
      <c r="C43" s="781"/>
      <c r="D43" s="782"/>
      <c r="E43" s="782"/>
      <c r="F43" s="783"/>
      <c r="G43" s="645" t="str">
        <f>IF($AM42=0,"",VLOOKUP($AM42,③男入力!$B$10:$AN$33,3))</f>
        <v/>
      </c>
      <c r="H43" s="646" t="e">
        <f t="shared" ref="H43:J44" si="10">IF(G43=0,"",VLOOKUP(G43,$B$12:$Q$28,6))</f>
        <v>#N/A</v>
      </c>
      <c r="I43" s="646" t="e">
        <f t="shared" si="10"/>
        <v>#N/A</v>
      </c>
      <c r="J43" s="647" t="e">
        <f t="shared" si="10"/>
        <v>#N/A</v>
      </c>
      <c r="K43" s="646" t="str">
        <f>IF($AM42=0,"",VLOOKUP($AM42,③男入力!$B$10:$AN$33,7))</f>
        <v/>
      </c>
      <c r="L43" s="646" t="e">
        <f t="shared" ref="L43:N44" si="11">IF(K43=0,"",VLOOKUP(K43,$B$12:$Q$28,6))</f>
        <v>#N/A</v>
      </c>
      <c r="M43" s="646" t="e">
        <f t="shared" si="11"/>
        <v>#N/A</v>
      </c>
      <c r="N43" s="651" t="e">
        <f t="shared" si="11"/>
        <v>#N/A</v>
      </c>
      <c r="O43" s="673"/>
      <c r="P43" s="673"/>
      <c r="Q43" s="673"/>
      <c r="R43" s="673"/>
      <c r="S43" s="654"/>
      <c r="T43" s="654"/>
      <c r="U43" s="654"/>
      <c r="V43" s="654"/>
      <c r="W43" s="654"/>
      <c r="X43" s="654"/>
      <c r="Y43" s="657"/>
      <c r="Z43" s="657"/>
      <c r="AA43" s="657"/>
      <c r="AB43" s="657"/>
      <c r="AC43" s="657"/>
      <c r="AD43" s="660"/>
      <c r="AE43" s="660"/>
      <c r="AF43" s="660"/>
      <c r="AG43" s="660"/>
      <c r="AH43" s="660"/>
      <c r="AI43" s="663"/>
      <c r="AM43" s="738"/>
    </row>
    <row r="44" spans="2:39" ht="14.25" thickBot="1">
      <c r="B44" s="283"/>
      <c r="C44" s="784"/>
      <c r="D44" s="785"/>
      <c r="E44" s="785"/>
      <c r="F44" s="786"/>
      <c r="G44" s="648" t="str">
        <f>IF($AN44=0,"",VLOOKUP($AN44,③男入力!$B$10:$AN$33,3))</f>
        <v/>
      </c>
      <c r="H44" s="649" t="e">
        <f t="shared" si="10"/>
        <v>#N/A</v>
      </c>
      <c r="I44" s="649" t="e">
        <f t="shared" si="10"/>
        <v>#N/A</v>
      </c>
      <c r="J44" s="650" t="e">
        <f t="shared" si="10"/>
        <v>#N/A</v>
      </c>
      <c r="K44" s="649" t="str">
        <f>IF($AN44=0,"",VLOOKUP($AN44,③男入力!$B$10:$AN$33,7))</f>
        <v/>
      </c>
      <c r="L44" s="649" t="e">
        <f t="shared" si="11"/>
        <v>#N/A</v>
      </c>
      <c r="M44" s="649" t="e">
        <f t="shared" si="11"/>
        <v>#N/A</v>
      </c>
      <c r="N44" s="652" t="e">
        <f t="shared" si="11"/>
        <v>#N/A</v>
      </c>
      <c r="O44" s="674"/>
      <c r="P44" s="674"/>
      <c r="Q44" s="674"/>
      <c r="R44" s="674"/>
      <c r="S44" s="655"/>
      <c r="T44" s="655"/>
      <c r="U44" s="655"/>
      <c r="V44" s="655"/>
      <c r="W44" s="655"/>
      <c r="X44" s="655"/>
      <c r="Y44" s="658"/>
      <c r="Z44" s="658"/>
      <c r="AA44" s="658"/>
      <c r="AB44" s="658"/>
      <c r="AC44" s="658"/>
      <c r="AD44" s="661"/>
      <c r="AE44" s="661"/>
      <c r="AF44" s="661"/>
      <c r="AG44" s="661"/>
      <c r="AH44" s="661"/>
      <c r="AI44" s="664"/>
      <c r="AM44" s="739"/>
    </row>
    <row r="45" spans="2:39">
      <c r="B45" s="283"/>
      <c r="C45" s="778" t="str">
        <f>IF($AM45=0,"",VLOOKUP($AM45,③男入力!$B$10:$AS$33,40))</f>
        <v/>
      </c>
      <c r="D45" s="779"/>
      <c r="E45" s="779"/>
      <c r="F45" s="780"/>
      <c r="G45" s="668" t="str">
        <f>IF($AM45=0,"",VLOOKUP($AM45,③男入力!$B$10:$AN$33,11))</f>
        <v/>
      </c>
      <c r="H45" s="669"/>
      <c r="I45" s="669"/>
      <c r="J45" s="670"/>
      <c r="K45" s="669" t="str">
        <f>IF($AM45=0,"",VLOOKUP($AM45,③男入力!$B$10:$AN$33,15))</f>
        <v/>
      </c>
      <c r="L45" s="669"/>
      <c r="M45" s="669"/>
      <c r="N45" s="671"/>
      <c r="O45" s="672" t="str">
        <f>IF($AM45=0,"",VLOOKUP($AM45,③男入力!$B$10:$AN$33,19))</f>
        <v/>
      </c>
      <c r="P45" s="672"/>
      <c r="Q45" s="672" t="str">
        <f>IF($AM45=0,"",VLOOKUP($AM45,③男入力!$B$10:$AN$33,21))</f>
        <v/>
      </c>
      <c r="R45" s="672"/>
      <c r="S45" s="653" t="str">
        <f>IF($AM45=0,"",VLOOKUP($AM45,③男入力!$B$10:$AN$33,23))</f>
        <v/>
      </c>
      <c r="T45" s="653"/>
      <c r="U45" s="653"/>
      <c r="V45" s="653"/>
      <c r="W45" s="653"/>
      <c r="X45" s="653"/>
      <c r="Y45" s="656" t="str">
        <f>IF($AM45=0,"",VLOOKUP($AM45,③男入力!$B$10:$AN$33,29))</f>
        <v/>
      </c>
      <c r="Z45" s="656"/>
      <c r="AA45" s="656"/>
      <c r="AB45" s="656"/>
      <c r="AC45" s="656"/>
      <c r="AD45" s="659" t="str">
        <f>IF($AM45=0,"",VLOOKUP($AM45,③男入力!$B$10:$AN$33,34))</f>
        <v/>
      </c>
      <c r="AE45" s="659"/>
      <c r="AF45" s="659"/>
      <c r="AG45" s="659" t="str">
        <f>IF($AM45=0,"",VLOOKUP($AM45,③男入力!$B$10:$AN$33,37))</f>
        <v/>
      </c>
      <c r="AH45" s="659"/>
      <c r="AI45" s="662"/>
      <c r="AM45" s="737">
        <f>⑥男選手!AD16</f>
        <v>0</v>
      </c>
    </row>
    <row r="46" spans="2:39">
      <c r="B46" s="283"/>
      <c r="C46" s="781"/>
      <c r="D46" s="782"/>
      <c r="E46" s="782"/>
      <c r="F46" s="783"/>
      <c r="G46" s="645" t="str">
        <f>IF($AM45=0,"",VLOOKUP($AM45,③男入力!$B$10:$AN$33,3))</f>
        <v/>
      </c>
      <c r="H46" s="646" t="e">
        <f t="shared" ref="H46:J47" si="12">IF(G46=0,"",VLOOKUP(G46,$B$12:$Q$28,6))</f>
        <v>#N/A</v>
      </c>
      <c r="I46" s="646" t="e">
        <f t="shared" si="12"/>
        <v>#N/A</v>
      </c>
      <c r="J46" s="647" t="e">
        <f t="shared" si="12"/>
        <v>#N/A</v>
      </c>
      <c r="K46" s="646" t="str">
        <f>IF($AM45=0,"",VLOOKUP($AM45,③男入力!$B$10:$AN$33,7))</f>
        <v/>
      </c>
      <c r="L46" s="646" t="e">
        <f t="shared" ref="L46:N47" si="13">IF(K46=0,"",VLOOKUP(K46,$B$12:$Q$28,6))</f>
        <v>#N/A</v>
      </c>
      <c r="M46" s="646" t="e">
        <f t="shared" si="13"/>
        <v>#N/A</v>
      </c>
      <c r="N46" s="651" t="e">
        <f t="shared" si="13"/>
        <v>#N/A</v>
      </c>
      <c r="O46" s="673"/>
      <c r="P46" s="673"/>
      <c r="Q46" s="673"/>
      <c r="R46" s="673"/>
      <c r="S46" s="654"/>
      <c r="T46" s="654"/>
      <c r="U46" s="654"/>
      <c r="V46" s="654"/>
      <c r="W46" s="654"/>
      <c r="X46" s="654"/>
      <c r="Y46" s="657"/>
      <c r="Z46" s="657"/>
      <c r="AA46" s="657"/>
      <c r="AB46" s="657"/>
      <c r="AC46" s="657"/>
      <c r="AD46" s="660"/>
      <c r="AE46" s="660"/>
      <c r="AF46" s="660"/>
      <c r="AG46" s="660"/>
      <c r="AH46" s="660"/>
      <c r="AI46" s="663"/>
      <c r="AM46" s="738"/>
    </row>
    <row r="47" spans="2:39" ht="14.25" thickBot="1">
      <c r="B47" s="283"/>
      <c r="C47" s="784"/>
      <c r="D47" s="785"/>
      <c r="E47" s="785"/>
      <c r="F47" s="786"/>
      <c r="G47" s="648" t="str">
        <f>IF($AN47=0,"",VLOOKUP($AN47,③男入力!$B$10:$AN$33,3))</f>
        <v/>
      </c>
      <c r="H47" s="649" t="e">
        <f t="shared" si="12"/>
        <v>#N/A</v>
      </c>
      <c r="I47" s="649" t="e">
        <f t="shared" si="12"/>
        <v>#N/A</v>
      </c>
      <c r="J47" s="650" t="e">
        <f t="shared" si="12"/>
        <v>#N/A</v>
      </c>
      <c r="K47" s="649" t="str">
        <f>IF($AN47=0,"",VLOOKUP($AN47,③男入力!$B$10:$AN$33,7))</f>
        <v/>
      </c>
      <c r="L47" s="649" t="e">
        <f t="shared" si="13"/>
        <v>#N/A</v>
      </c>
      <c r="M47" s="649" t="e">
        <f t="shared" si="13"/>
        <v>#N/A</v>
      </c>
      <c r="N47" s="652" t="e">
        <f t="shared" si="13"/>
        <v>#N/A</v>
      </c>
      <c r="O47" s="674"/>
      <c r="P47" s="674"/>
      <c r="Q47" s="674"/>
      <c r="R47" s="674"/>
      <c r="S47" s="655"/>
      <c r="T47" s="655"/>
      <c r="U47" s="655"/>
      <c r="V47" s="655"/>
      <c r="W47" s="655"/>
      <c r="X47" s="655"/>
      <c r="Y47" s="658"/>
      <c r="Z47" s="658"/>
      <c r="AA47" s="658"/>
      <c r="AB47" s="658"/>
      <c r="AC47" s="658"/>
      <c r="AD47" s="661"/>
      <c r="AE47" s="661"/>
      <c r="AF47" s="661"/>
      <c r="AG47" s="661"/>
      <c r="AH47" s="661"/>
      <c r="AI47" s="664"/>
      <c r="AM47" s="739"/>
    </row>
    <row r="48" spans="2:39">
      <c r="AB48" s="1" t="s">
        <v>27</v>
      </c>
    </row>
    <row r="49" spans="3:35" ht="7.5" customHeight="1"/>
    <row r="50" spans="3:35" ht="30.75" customHeight="1">
      <c r="C50" s="665" t="s">
        <v>324</v>
      </c>
      <c r="D50" s="642"/>
      <c r="E50" s="642"/>
      <c r="F50" s="642"/>
      <c r="G50" s="642"/>
      <c r="H50" s="642"/>
      <c r="I50" s="642"/>
      <c r="J50" s="642"/>
      <c r="K50" s="642"/>
      <c r="L50" s="642"/>
      <c r="M50" s="642"/>
      <c r="N50" s="642"/>
      <c r="O50" s="642"/>
      <c r="P50" s="642"/>
      <c r="Q50" s="642"/>
      <c r="R50" s="642"/>
      <c r="S50" s="642"/>
      <c r="T50" s="642"/>
      <c r="U50" s="642"/>
      <c r="V50" s="642"/>
      <c r="W50" s="642"/>
      <c r="X50" s="642"/>
      <c r="Y50" s="642"/>
      <c r="Z50" s="642"/>
      <c r="AA50" s="642"/>
      <c r="AB50" s="642"/>
      <c r="AC50" s="642"/>
      <c r="AD50" s="642"/>
      <c r="AE50" s="642"/>
      <c r="AF50" s="642"/>
      <c r="AG50" s="642"/>
      <c r="AH50" s="642"/>
      <c r="AI50" s="642"/>
    </row>
    <row r="51" spans="3:35" ht="7.5" customHeight="1"/>
    <row r="52" spans="3:35" ht="15.75" customHeight="1">
      <c r="C52" s="642" t="s">
        <v>325</v>
      </c>
      <c r="D52" s="642"/>
      <c r="E52" s="642"/>
      <c r="F52" s="642"/>
      <c r="G52" s="642"/>
      <c r="H52" s="642"/>
      <c r="I52" s="642"/>
      <c r="J52" s="642"/>
      <c r="K52" s="642"/>
      <c r="L52" s="642"/>
      <c r="M52" s="642"/>
      <c r="N52" s="642"/>
      <c r="O52" s="642"/>
      <c r="P52" s="642"/>
      <c r="Q52" s="642"/>
      <c r="R52" s="642"/>
      <c r="S52" s="642"/>
      <c r="T52" s="642"/>
      <c r="U52" s="642"/>
      <c r="V52" s="642"/>
      <c r="W52" s="642"/>
      <c r="X52" s="642"/>
      <c r="Y52" s="642"/>
      <c r="Z52" s="642"/>
      <c r="AA52" s="642"/>
      <c r="AB52" s="642"/>
      <c r="AC52" s="642"/>
      <c r="AD52" s="642"/>
      <c r="AE52" s="642"/>
      <c r="AF52" s="642"/>
      <c r="AG52" s="642"/>
      <c r="AH52" s="642"/>
      <c r="AI52" s="642"/>
    </row>
    <row r="53" spans="3:35" ht="7.5" customHeight="1"/>
    <row r="54" spans="3:35" ht="15.75" customHeight="1">
      <c r="D54" s="642" t="s">
        <v>326</v>
      </c>
      <c r="E54" s="642"/>
      <c r="F54" s="642"/>
      <c r="G54" s="642"/>
      <c r="H54" s="642"/>
      <c r="I54" s="642"/>
      <c r="J54" s="642"/>
      <c r="K54" s="642"/>
      <c r="L54" s="642"/>
      <c r="M54" s="642"/>
      <c r="N54" s="642"/>
      <c r="O54" s="642"/>
      <c r="P54" s="642"/>
      <c r="Q54" s="642"/>
      <c r="R54" s="642"/>
      <c r="S54" s="642"/>
      <c r="T54" s="642"/>
      <c r="U54" s="642"/>
      <c r="V54" s="642"/>
      <c r="W54" s="642"/>
      <c r="X54" s="642"/>
      <c r="Y54" s="642"/>
      <c r="Z54" s="642"/>
      <c r="AA54" s="642"/>
      <c r="AB54" s="642"/>
      <c r="AC54" s="642"/>
      <c r="AD54" s="642"/>
      <c r="AE54" s="642"/>
      <c r="AF54" s="642"/>
      <c r="AG54" s="642"/>
    </row>
    <row r="55" spans="3:35" ht="7.5" customHeight="1"/>
    <row r="56" spans="3:35">
      <c r="E56" s="317" t="s">
        <v>104</v>
      </c>
      <c r="G56" s="643">
        <f>⑧日付!$E$6</f>
        <v>2</v>
      </c>
      <c r="H56" s="643"/>
      <c r="I56" s="317" t="s">
        <v>28</v>
      </c>
      <c r="J56" s="643">
        <f>⑧日付!$H$6</f>
        <v>0</v>
      </c>
      <c r="K56" s="643"/>
      <c r="L56" s="317" t="s">
        <v>29</v>
      </c>
      <c r="M56" s="643">
        <f>⑧日付!$K$6</f>
        <v>0</v>
      </c>
      <c r="N56" s="643"/>
      <c r="O56" s="317" t="s">
        <v>30</v>
      </c>
      <c r="P56" s="317"/>
      <c r="Q56" s="317"/>
      <c r="R56" s="317"/>
      <c r="S56" s="317"/>
    </row>
    <row r="58" spans="3:35">
      <c r="O58" s="640" t="s">
        <v>3</v>
      </c>
      <c r="P58" s="640"/>
      <c r="Q58" s="640"/>
      <c r="R58" s="640"/>
      <c r="S58" s="644">
        <f>②基本情報!$B$8</f>
        <v>0</v>
      </c>
      <c r="T58" s="644"/>
      <c r="U58" s="644"/>
      <c r="V58" s="644"/>
      <c r="W58" s="644"/>
      <c r="X58" s="644"/>
      <c r="Y58" s="644"/>
      <c r="Z58" s="644"/>
      <c r="AA58" s="644"/>
      <c r="AB58" s="644"/>
      <c r="AC58" s="644"/>
      <c r="AD58" s="644"/>
      <c r="AE58" s="644"/>
      <c r="AF58" s="644"/>
      <c r="AG58" s="644"/>
      <c r="AH58" s="644"/>
      <c r="AI58" s="644"/>
    </row>
    <row r="60" spans="3:35">
      <c r="O60" s="640" t="s">
        <v>327</v>
      </c>
      <c r="P60" s="640"/>
      <c r="Q60" s="640"/>
      <c r="R60" s="640"/>
      <c r="T60" s="641">
        <f>②基本情報!$N$11</f>
        <v>0</v>
      </c>
      <c r="U60" s="641"/>
      <c r="V60" s="641"/>
      <c r="W60" s="641"/>
      <c r="X60" s="641"/>
      <c r="Y60" s="641"/>
      <c r="Z60" s="641"/>
      <c r="AA60" s="641"/>
      <c r="AB60" s="641"/>
      <c r="AC60" s="641"/>
      <c r="AD60" s="641"/>
      <c r="AE60" s="641"/>
      <c r="AF60" s="317" t="s">
        <v>328</v>
      </c>
      <c r="AG60" s="317"/>
      <c r="AH60" s="317"/>
    </row>
    <row r="63" spans="3:35" ht="24" customHeight="1">
      <c r="H63" s="306" t="s">
        <v>104</v>
      </c>
      <c r="I63" s="2"/>
      <c r="J63" s="2"/>
      <c r="K63" s="714">
        <f>⑧日付!$E$6</f>
        <v>2</v>
      </c>
      <c r="L63" s="714"/>
      <c r="M63" s="714"/>
      <c r="N63" s="307"/>
      <c r="O63" s="315" t="s">
        <v>28</v>
      </c>
      <c r="P63" s="315" t="s">
        <v>312</v>
      </c>
      <c r="Q63" s="2"/>
      <c r="R63" s="715">
        <f>Top!$B$7</f>
        <v>0</v>
      </c>
      <c r="S63" s="715"/>
      <c r="T63" s="715"/>
      <c r="U63" s="715"/>
      <c r="V63" s="715"/>
      <c r="W63" s="715"/>
      <c r="X63" s="715"/>
      <c r="Y63" s="715"/>
      <c r="Z63" s="715"/>
      <c r="AA63" s="715"/>
      <c r="AB63" s="715"/>
      <c r="AC63" s="715"/>
      <c r="AD63" s="715"/>
      <c r="AE63" s="715"/>
      <c r="AF63" s="715"/>
      <c r="AG63" s="715"/>
      <c r="AH63" s="715"/>
      <c r="AI63" s="715"/>
    </row>
    <row r="64" spans="3:35" ht="24" customHeight="1">
      <c r="H64" s="308"/>
      <c r="I64" s="2"/>
      <c r="J64" s="2"/>
      <c r="K64" s="2"/>
      <c r="L64" s="2"/>
      <c r="M64" s="2"/>
      <c r="N64" s="2"/>
      <c r="O64" s="716">
        <f>Top!$B$8</f>
        <v>0</v>
      </c>
      <c r="P64" s="717"/>
      <c r="Q64" s="717"/>
      <c r="R64" s="717"/>
      <c r="S64" s="717"/>
      <c r="T64" s="718" t="s">
        <v>313</v>
      </c>
      <c r="U64" s="719"/>
      <c r="V64" s="719"/>
      <c r="W64" s="719"/>
      <c r="X64" s="719"/>
      <c r="Y64" s="719"/>
      <c r="Z64" s="719"/>
      <c r="AA64" s="2"/>
      <c r="AB64" s="2"/>
      <c r="AC64" s="2"/>
      <c r="AD64" s="2"/>
    </row>
    <row r="65" spans="3:35" ht="24" customHeight="1">
      <c r="H65" s="720" t="s">
        <v>330</v>
      </c>
      <c r="I65" s="721"/>
      <c r="J65" s="721"/>
      <c r="K65" s="721"/>
      <c r="L65" s="721"/>
      <c r="M65" s="721"/>
      <c r="N65" s="721"/>
      <c r="O65" s="721"/>
      <c r="P65" s="721"/>
      <c r="Q65" s="721"/>
      <c r="R65" s="721"/>
      <c r="S65" s="721"/>
      <c r="T65" s="721"/>
      <c r="U65" s="721"/>
      <c r="V65" s="721"/>
      <c r="W65" s="721"/>
      <c r="X65" s="721"/>
      <c r="Y65" s="721"/>
      <c r="Z65" s="721"/>
      <c r="AA65" s="721"/>
      <c r="AB65" s="721"/>
      <c r="AC65" s="721"/>
      <c r="AD65" s="721"/>
    </row>
    <row r="66" spans="3:35" ht="14.25" customHeight="1" thickBot="1">
      <c r="H66" s="315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316"/>
      <c r="AA66" s="316"/>
      <c r="AB66" s="316"/>
      <c r="AC66" s="316"/>
      <c r="AD66" s="316"/>
    </row>
    <row r="67" spans="3:35">
      <c r="C67" s="722" t="s">
        <v>0</v>
      </c>
      <c r="D67" s="723"/>
      <c r="E67" s="723"/>
      <c r="F67" s="723"/>
      <c r="G67" s="723"/>
      <c r="H67" s="723"/>
      <c r="I67" s="723"/>
      <c r="J67" s="724"/>
      <c r="K67" s="725" t="s">
        <v>0</v>
      </c>
      <c r="L67" s="726"/>
      <c r="M67" s="726"/>
      <c r="N67" s="727"/>
      <c r="O67" s="728" t="s">
        <v>1</v>
      </c>
      <c r="P67" s="728"/>
      <c r="Q67" s="728"/>
      <c r="R67" s="728"/>
      <c r="S67" s="728"/>
      <c r="T67" s="728"/>
      <c r="U67" s="728"/>
      <c r="V67" s="728"/>
      <c r="W67" s="728"/>
      <c r="X67" s="728"/>
      <c r="Y67" s="728"/>
      <c r="Z67" s="728"/>
      <c r="AA67" s="728"/>
      <c r="AB67" s="728"/>
      <c r="AC67" s="723" t="s">
        <v>2</v>
      </c>
      <c r="AD67" s="723"/>
      <c r="AE67" s="723"/>
      <c r="AF67" s="723"/>
      <c r="AG67" s="723"/>
      <c r="AH67" s="723"/>
      <c r="AI67" s="730"/>
    </row>
    <row r="68" spans="3:35">
      <c r="C68" s="731" t="s">
        <v>3</v>
      </c>
      <c r="D68" s="732"/>
      <c r="E68" s="732"/>
      <c r="F68" s="732"/>
      <c r="G68" s="732"/>
      <c r="H68" s="732"/>
      <c r="I68" s="732"/>
      <c r="J68" s="733"/>
      <c r="K68" s="734" t="s">
        <v>4</v>
      </c>
      <c r="L68" s="735"/>
      <c r="M68" s="735"/>
      <c r="N68" s="736"/>
      <c r="O68" s="729"/>
      <c r="P68" s="729"/>
      <c r="Q68" s="729"/>
      <c r="R68" s="729"/>
      <c r="S68" s="729"/>
      <c r="T68" s="729"/>
      <c r="U68" s="729"/>
      <c r="V68" s="729"/>
      <c r="W68" s="729"/>
      <c r="X68" s="729"/>
      <c r="Y68" s="729"/>
      <c r="Z68" s="729"/>
      <c r="AA68" s="729"/>
      <c r="AB68" s="729"/>
      <c r="AC68" s="626"/>
      <c r="AD68" s="626"/>
      <c r="AE68" s="626"/>
      <c r="AF68" s="626"/>
      <c r="AG68" s="626"/>
      <c r="AH68" s="626"/>
      <c r="AI68" s="627"/>
    </row>
    <row r="69" spans="3:35">
      <c r="C69" s="705">
        <f>②基本情報!$B$7</f>
        <v>0</v>
      </c>
      <c r="D69" s="706"/>
      <c r="E69" s="706"/>
      <c r="F69" s="706"/>
      <c r="G69" s="706"/>
      <c r="H69" s="706"/>
      <c r="I69" s="706"/>
      <c r="J69" s="707"/>
      <c r="K69" s="740">
        <f>②基本情報!$J$7</f>
        <v>0</v>
      </c>
      <c r="L69" s="741"/>
      <c r="M69" s="741"/>
      <c r="N69" s="742"/>
      <c r="O69" s="309" t="s">
        <v>5</v>
      </c>
      <c r="P69" s="743">
        <f>②基本情報!$O$7</f>
        <v>0</v>
      </c>
      <c r="Q69" s="744"/>
      <c r="R69" s="744"/>
      <c r="S69" s="744"/>
      <c r="T69" s="744"/>
      <c r="U69" s="744"/>
      <c r="V69" s="744"/>
      <c r="W69" s="744"/>
      <c r="X69" s="744"/>
      <c r="Y69" s="744"/>
      <c r="Z69" s="744"/>
      <c r="AA69" s="744"/>
      <c r="AB69" s="744"/>
      <c r="AC69" s="745">
        <f>②基本情報!$AB$7</f>
        <v>0</v>
      </c>
      <c r="AD69" s="745"/>
      <c r="AE69" s="745"/>
      <c r="AF69" s="745"/>
      <c r="AG69" s="745"/>
      <c r="AH69" s="745"/>
      <c r="AI69" s="746"/>
    </row>
    <row r="70" spans="3:35">
      <c r="C70" s="708">
        <f>②基本情報!$B$8</f>
        <v>0</v>
      </c>
      <c r="D70" s="709"/>
      <c r="E70" s="709"/>
      <c r="F70" s="709"/>
      <c r="G70" s="709"/>
      <c r="H70" s="709"/>
      <c r="I70" s="709"/>
      <c r="J70" s="710"/>
      <c r="K70" s="751">
        <f>②基本情報!$J$8</f>
        <v>0</v>
      </c>
      <c r="L70" s="751"/>
      <c r="M70" s="751"/>
      <c r="N70" s="751"/>
      <c r="O70" s="753">
        <f>②基本情報!$R$8</f>
        <v>0</v>
      </c>
      <c r="P70" s="753"/>
      <c r="Q70" s="753"/>
      <c r="R70" s="753"/>
      <c r="S70" s="753"/>
      <c r="T70" s="753"/>
      <c r="U70" s="753"/>
      <c r="V70" s="753"/>
      <c r="W70" s="753"/>
      <c r="X70" s="753"/>
      <c r="Y70" s="753"/>
      <c r="Z70" s="753"/>
      <c r="AA70" s="753"/>
      <c r="AB70" s="753"/>
      <c r="AC70" s="747"/>
      <c r="AD70" s="747"/>
      <c r="AE70" s="747"/>
      <c r="AF70" s="747"/>
      <c r="AG70" s="747"/>
      <c r="AH70" s="747"/>
      <c r="AI70" s="748"/>
    </row>
    <row r="71" spans="3:35" ht="14.25" thickBot="1">
      <c r="C71" s="711"/>
      <c r="D71" s="712"/>
      <c r="E71" s="712"/>
      <c r="F71" s="712"/>
      <c r="G71" s="712"/>
      <c r="H71" s="712"/>
      <c r="I71" s="712"/>
      <c r="J71" s="713"/>
      <c r="K71" s="752"/>
      <c r="L71" s="752"/>
      <c r="M71" s="752"/>
      <c r="N71" s="752"/>
      <c r="O71" s="754"/>
      <c r="P71" s="754"/>
      <c r="Q71" s="754"/>
      <c r="R71" s="754"/>
      <c r="S71" s="754"/>
      <c r="T71" s="754"/>
      <c r="U71" s="754"/>
      <c r="V71" s="754"/>
      <c r="W71" s="754"/>
      <c r="X71" s="754"/>
      <c r="Y71" s="754"/>
      <c r="Z71" s="754"/>
      <c r="AA71" s="754"/>
      <c r="AB71" s="754"/>
      <c r="AC71" s="749"/>
      <c r="AD71" s="749"/>
      <c r="AE71" s="749"/>
      <c r="AF71" s="749"/>
      <c r="AG71" s="749"/>
      <c r="AH71" s="749"/>
      <c r="AI71" s="750"/>
    </row>
    <row r="72" spans="3:35" ht="14.25" thickBot="1"/>
    <row r="73" spans="3:35">
      <c r="C73" s="675" t="s">
        <v>366</v>
      </c>
      <c r="D73" s="551"/>
      <c r="E73" s="551"/>
      <c r="F73" s="551"/>
      <c r="G73" s="676"/>
      <c r="H73" s="551" t="s">
        <v>6</v>
      </c>
      <c r="I73" s="551"/>
      <c r="J73" s="676"/>
      <c r="K73" s="692">
        <f>②基本情報!$E$15</f>
        <v>0</v>
      </c>
      <c r="L73" s="692"/>
      <c r="M73" s="692"/>
      <c r="N73" s="693"/>
      <c r="O73" s="686" t="s">
        <v>0</v>
      </c>
      <c r="P73" s="687"/>
      <c r="Q73" s="687"/>
      <c r="R73" s="687"/>
      <c r="S73" s="687"/>
      <c r="T73" s="687"/>
      <c r="U73" s="695"/>
      <c r="V73" s="669">
        <f>②基本情報!$P$15</f>
        <v>0</v>
      </c>
      <c r="W73" s="669"/>
      <c r="X73" s="669"/>
      <c r="Y73" s="669"/>
      <c r="Z73" s="669"/>
      <c r="AA73" s="669"/>
      <c r="AB73" s="670"/>
      <c r="AC73" s="669">
        <f>②基本情報!$W$15</f>
        <v>0</v>
      </c>
      <c r="AD73" s="669"/>
      <c r="AE73" s="669"/>
      <c r="AF73" s="669"/>
      <c r="AG73" s="669"/>
      <c r="AH73" s="669"/>
      <c r="AI73" s="696"/>
    </row>
    <row r="74" spans="3:35">
      <c r="C74" s="666"/>
      <c r="D74" s="554"/>
      <c r="E74" s="554"/>
      <c r="F74" s="554"/>
      <c r="G74" s="667"/>
      <c r="H74" s="554"/>
      <c r="I74" s="554"/>
      <c r="J74" s="667"/>
      <c r="K74" s="646"/>
      <c r="L74" s="646"/>
      <c r="M74" s="646"/>
      <c r="N74" s="646"/>
      <c r="O74" s="683" t="s">
        <v>9</v>
      </c>
      <c r="P74" s="684"/>
      <c r="Q74" s="684"/>
      <c r="R74" s="684"/>
      <c r="S74" s="684"/>
      <c r="T74" s="684"/>
      <c r="U74" s="685"/>
      <c r="V74" s="699">
        <f>②基本情報!$P$16</f>
        <v>0</v>
      </c>
      <c r="W74" s="699"/>
      <c r="X74" s="699"/>
      <c r="Y74" s="699"/>
      <c r="Z74" s="699"/>
      <c r="AA74" s="699"/>
      <c r="AB74" s="700"/>
      <c r="AC74" s="702">
        <f>②基本情報!$W$16</f>
        <v>0</v>
      </c>
      <c r="AD74" s="702"/>
      <c r="AE74" s="702"/>
      <c r="AF74" s="702"/>
      <c r="AG74" s="702"/>
      <c r="AH74" s="702"/>
      <c r="AI74" s="703"/>
    </row>
    <row r="75" spans="3:35">
      <c r="C75" s="689"/>
      <c r="D75" s="690"/>
      <c r="E75" s="690"/>
      <c r="F75" s="690"/>
      <c r="G75" s="691"/>
      <c r="H75" s="690"/>
      <c r="I75" s="690"/>
      <c r="J75" s="691"/>
      <c r="K75" s="694"/>
      <c r="L75" s="694"/>
      <c r="M75" s="694"/>
      <c r="N75" s="694"/>
      <c r="O75" s="697"/>
      <c r="P75" s="690"/>
      <c r="Q75" s="690"/>
      <c r="R75" s="690"/>
      <c r="S75" s="690"/>
      <c r="T75" s="690"/>
      <c r="U75" s="698"/>
      <c r="V75" s="694"/>
      <c r="W75" s="694"/>
      <c r="X75" s="694"/>
      <c r="Y75" s="694"/>
      <c r="Z75" s="694"/>
      <c r="AA75" s="694"/>
      <c r="AB75" s="701"/>
      <c r="AC75" s="694"/>
      <c r="AD75" s="694"/>
      <c r="AE75" s="694"/>
      <c r="AF75" s="694"/>
      <c r="AG75" s="694"/>
      <c r="AH75" s="694"/>
      <c r="AI75" s="704"/>
    </row>
    <row r="76" spans="3:35">
      <c r="C76" s="571" t="s">
        <v>315</v>
      </c>
      <c r="D76" s="543"/>
      <c r="E76" s="543"/>
      <c r="F76" s="543"/>
      <c r="G76" s="543"/>
      <c r="H76" s="543"/>
      <c r="I76" s="543"/>
      <c r="J76" s="548"/>
      <c r="K76" s="542" t="s">
        <v>316</v>
      </c>
      <c r="L76" s="543"/>
      <c r="M76" s="543"/>
      <c r="N76" s="543"/>
      <c r="O76" s="554"/>
      <c r="P76" s="554"/>
      <c r="Q76" s="677"/>
      <c r="R76" s="646">
        <f>②基本情報!$P$18</f>
        <v>0</v>
      </c>
      <c r="S76" s="646"/>
      <c r="T76" s="646"/>
      <c r="U76" s="646"/>
      <c r="V76" s="646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80"/>
    </row>
    <row r="77" spans="3:35" ht="14.25" thickBot="1">
      <c r="C77" s="572"/>
      <c r="D77" s="546"/>
      <c r="E77" s="546"/>
      <c r="F77" s="546"/>
      <c r="G77" s="546"/>
      <c r="H77" s="546"/>
      <c r="I77" s="546"/>
      <c r="J77" s="549"/>
      <c r="K77" s="545"/>
      <c r="L77" s="546"/>
      <c r="M77" s="546"/>
      <c r="N77" s="546"/>
      <c r="O77" s="546"/>
      <c r="P77" s="546"/>
      <c r="Q77" s="678"/>
      <c r="R77" s="649"/>
      <c r="S77" s="649"/>
      <c r="T77" s="649"/>
      <c r="U77" s="649"/>
      <c r="V77" s="649"/>
      <c r="W77" s="649"/>
      <c r="X77" s="649"/>
      <c r="Y77" s="649"/>
      <c r="Z77" s="649"/>
      <c r="AA77" s="649"/>
      <c r="AB77" s="649"/>
      <c r="AC77" s="649"/>
      <c r="AD77" s="649"/>
      <c r="AE77" s="649"/>
      <c r="AF77" s="649"/>
      <c r="AG77" s="649"/>
      <c r="AH77" s="649"/>
      <c r="AI77" s="681"/>
    </row>
    <row r="78" spans="3:35" ht="14.25" thickBot="1"/>
    <row r="79" spans="3:35">
      <c r="C79" s="774" t="s">
        <v>180</v>
      </c>
      <c r="D79" s="692"/>
      <c r="E79" s="692"/>
      <c r="F79" s="692"/>
      <c r="G79" s="693"/>
      <c r="H79" s="692">
        <f>②基本情報!$B$34</f>
        <v>0</v>
      </c>
      <c r="I79" s="692"/>
      <c r="J79" s="692"/>
      <c r="K79" s="692"/>
      <c r="L79" s="692"/>
      <c r="M79" s="692"/>
      <c r="N79" s="693"/>
      <c r="O79" s="759" t="s">
        <v>0</v>
      </c>
      <c r="P79" s="760"/>
      <c r="Q79" s="760"/>
      <c r="R79" s="760"/>
      <c r="S79" s="760"/>
      <c r="T79" s="760"/>
      <c r="U79" s="761"/>
      <c r="V79" s="669">
        <f>②基本情報!$L$33</f>
        <v>0</v>
      </c>
      <c r="W79" s="669"/>
      <c r="X79" s="669"/>
      <c r="Y79" s="669"/>
      <c r="Z79" s="669"/>
      <c r="AA79" s="669"/>
      <c r="AB79" s="669"/>
      <c r="AC79" s="668">
        <f>②基本情報!$Q$33</f>
        <v>0</v>
      </c>
      <c r="AD79" s="669"/>
      <c r="AE79" s="669"/>
      <c r="AF79" s="669"/>
      <c r="AG79" s="669"/>
      <c r="AH79" s="669"/>
      <c r="AI79" s="696"/>
    </row>
    <row r="80" spans="3:35">
      <c r="C80" s="775"/>
      <c r="D80" s="646"/>
      <c r="E80" s="646"/>
      <c r="F80" s="646"/>
      <c r="G80" s="651"/>
      <c r="H80" s="646"/>
      <c r="I80" s="646"/>
      <c r="J80" s="646"/>
      <c r="K80" s="646"/>
      <c r="L80" s="646"/>
      <c r="M80" s="646"/>
      <c r="N80" s="651"/>
      <c r="O80" s="762" t="s">
        <v>11</v>
      </c>
      <c r="P80" s="763"/>
      <c r="Q80" s="763"/>
      <c r="R80" s="763"/>
      <c r="S80" s="763"/>
      <c r="T80" s="763"/>
      <c r="U80" s="764"/>
      <c r="V80" s="699">
        <f>②基本情報!$L$34</f>
        <v>0</v>
      </c>
      <c r="W80" s="699"/>
      <c r="X80" s="699"/>
      <c r="Y80" s="699"/>
      <c r="Z80" s="699"/>
      <c r="AA80" s="699"/>
      <c r="AB80" s="699"/>
      <c r="AC80" s="768">
        <f>②基本情報!$Q$34</f>
        <v>0</v>
      </c>
      <c r="AD80" s="769"/>
      <c r="AE80" s="769"/>
      <c r="AF80" s="769"/>
      <c r="AG80" s="769"/>
      <c r="AH80" s="769"/>
      <c r="AI80" s="770"/>
    </row>
    <row r="81" spans="2:39" ht="14.25" thickBot="1">
      <c r="C81" s="776"/>
      <c r="D81" s="649"/>
      <c r="E81" s="649"/>
      <c r="F81" s="649"/>
      <c r="G81" s="652"/>
      <c r="H81" s="649"/>
      <c r="I81" s="649"/>
      <c r="J81" s="649"/>
      <c r="K81" s="649"/>
      <c r="L81" s="649"/>
      <c r="M81" s="649"/>
      <c r="N81" s="652"/>
      <c r="O81" s="765"/>
      <c r="P81" s="766"/>
      <c r="Q81" s="766"/>
      <c r="R81" s="766"/>
      <c r="S81" s="766"/>
      <c r="T81" s="766"/>
      <c r="U81" s="767"/>
      <c r="V81" s="649"/>
      <c r="W81" s="649"/>
      <c r="X81" s="649"/>
      <c r="Y81" s="649"/>
      <c r="Z81" s="649"/>
      <c r="AA81" s="649"/>
      <c r="AB81" s="649"/>
      <c r="AC81" s="771"/>
      <c r="AD81" s="772"/>
      <c r="AE81" s="772"/>
      <c r="AF81" s="772"/>
      <c r="AG81" s="772"/>
      <c r="AH81" s="772"/>
      <c r="AI81" s="773"/>
    </row>
    <row r="82" spans="2:39" ht="14.25" thickBot="1"/>
    <row r="83" spans="2:39">
      <c r="C83" s="675" t="s">
        <v>331</v>
      </c>
      <c r="D83" s="551"/>
      <c r="E83" s="551"/>
      <c r="F83" s="676"/>
      <c r="G83" s="686" t="s">
        <v>317</v>
      </c>
      <c r="H83" s="687"/>
      <c r="I83" s="687"/>
      <c r="J83" s="687"/>
      <c r="K83" s="687"/>
      <c r="L83" s="687"/>
      <c r="M83" s="687"/>
      <c r="N83" s="688"/>
      <c r="O83" s="794" t="s">
        <v>14</v>
      </c>
      <c r="P83" s="676"/>
      <c r="Q83" s="794" t="s">
        <v>15</v>
      </c>
      <c r="R83" s="676"/>
      <c r="S83" s="794" t="s">
        <v>16</v>
      </c>
      <c r="T83" s="551"/>
      <c r="U83" s="551"/>
      <c r="V83" s="551"/>
      <c r="W83" s="551"/>
      <c r="X83" s="676"/>
      <c r="Y83" s="550" t="s">
        <v>17</v>
      </c>
      <c r="Z83" s="565"/>
      <c r="AA83" s="565"/>
      <c r="AB83" s="565"/>
      <c r="AC83" s="795"/>
      <c r="AD83" s="787" t="s">
        <v>18</v>
      </c>
      <c r="AE83" s="788"/>
      <c r="AF83" s="800"/>
      <c r="AG83" s="787" t="s">
        <v>19</v>
      </c>
      <c r="AH83" s="788"/>
      <c r="AI83" s="789"/>
    </row>
    <row r="84" spans="2:39" ht="13.5" customHeight="1">
      <c r="C84" s="666"/>
      <c r="D84" s="554"/>
      <c r="E84" s="554"/>
      <c r="F84" s="667"/>
      <c r="G84" s="683" t="s">
        <v>20</v>
      </c>
      <c r="H84" s="684"/>
      <c r="I84" s="684"/>
      <c r="J84" s="685"/>
      <c r="K84" s="554" t="s">
        <v>21</v>
      </c>
      <c r="L84" s="554"/>
      <c r="M84" s="554"/>
      <c r="N84" s="667"/>
      <c r="O84" s="553"/>
      <c r="P84" s="667"/>
      <c r="Q84" s="553"/>
      <c r="R84" s="667"/>
      <c r="S84" s="553"/>
      <c r="T84" s="554"/>
      <c r="U84" s="554"/>
      <c r="V84" s="554"/>
      <c r="W84" s="554"/>
      <c r="X84" s="667"/>
      <c r="Y84" s="796"/>
      <c r="Z84" s="567"/>
      <c r="AA84" s="567"/>
      <c r="AB84" s="567"/>
      <c r="AC84" s="797"/>
      <c r="AD84" s="790"/>
      <c r="AE84" s="791"/>
      <c r="AF84" s="801"/>
      <c r="AG84" s="790"/>
      <c r="AH84" s="791"/>
      <c r="AI84" s="792"/>
    </row>
    <row r="85" spans="2:39" ht="14.25" thickBot="1">
      <c r="C85" s="572"/>
      <c r="D85" s="546"/>
      <c r="E85" s="546"/>
      <c r="F85" s="549"/>
      <c r="G85" s="545"/>
      <c r="H85" s="546"/>
      <c r="I85" s="546"/>
      <c r="J85" s="678"/>
      <c r="K85" s="546"/>
      <c r="L85" s="546"/>
      <c r="M85" s="546"/>
      <c r="N85" s="549"/>
      <c r="O85" s="545"/>
      <c r="P85" s="549"/>
      <c r="Q85" s="545"/>
      <c r="R85" s="549"/>
      <c r="S85" s="545"/>
      <c r="T85" s="546"/>
      <c r="U85" s="546"/>
      <c r="V85" s="546"/>
      <c r="W85" s="546"/>
      <c r="X85" s="549"/>
      <c r="Y85" s="798"/>
      <c r="Z85" s="569"/>
      <c r="AA85" s="569"/>
      <c r="AB85" s="569"/>
      <c r="AC85" s="799"/>
      <c r="AD85" s="765"/>
      <c r="AE85" s="766"/>
      <c r="AF85" s="767"/>
      <c r="AG85" s="765"/>
      <c r="AH85" s="766"/>
      <c r="AI85" s="793"/>
    </row>
    <row r="86" spans="2:39">
      <c r="B86" s="283"/>
      <c r="C86" s="778" t="str">
        <f>IF($AM86=0,"",VLOOKUP($AM86,③男入力!$B$10:$AS$33,40))</f>
        <v/>
      </c>
      <c r="D86" s="779"/>
      <c r="E86" s="779"/>
      <c r="F86" s="780"/>
      <c r="G86" s="668" t="str">
        <f>IF($AM86=0,"",VLOOKUP($AM86,③男入力!$B$10:$AN$33,11))</f>
        <v/>
      </c>
      <c r="H86" s="669"/>
      <c r="I86" s="669"/>
      <c r="J86" s="670"/>
      <c r="K86" s="669" t="str">
        <f>IF($AM86=0,"",VLOOKUP($AM86,③男入力!$B$10:$AN$33,15))</f>
        <v/>
      </c>
      <c r="L86" s="669"/>
      <c r="M86" s="669"/>
      <c r="N86" s="671"/>
      <c r="O86" s="672" t="str">
        <f>IF($AM86=0,"",VLOOKUP($AM86,③男入力!$B$10:$AN$33,19))</f>
        <v/>
      </c>
      <c r="P86" s="672"/>
      <c r="Q86" s="672" t="str">
        <f>IF($AM86=0,"",VLOOKUP($AM86,③男入力!$B$10:$AN$33,21))</f>
        <v/>
      </c>
      <c r="R86" s="672"/>
      <c r="S86" s="653" t="str">
        <f>IF($AM86=0,"",VLOOKUP($AM86,③男入力!$B$10:$AN$33,23))</f>
        <v/>
      </c>
      <c r="T86" s="653"/>
      <c r="U86" s="653"/>
      <c r="V86" s="653"/>
      <c r="W86" s="653"/>
      <c r="X86" s="653"/>
      <c r="Y86" s="656" t="str">
        <f>IF($AM86=0,"",VLOOKUP($AM86,③男入力!$B$10:$AN$33,29))</f>
        <v/>
      </c>
      <c r="Z86" s="656"/>
      <c r="AA86" s="656"/>
      <c r="AB86" s="656"/>
      <c r="AC86" s="656"/>
      <c r="AD86" s="659" t="str">
        <f>IF($AM86=0,"",VLOOKUP($AM86,③男入力!$B$10:$AN$33,34))</f>
        <v/>
      </c>
      <c r="AE86" s="659"/>
      <c r="AF86" s="659"/>
      <c r="AG86" s="659" t="str">
        <f>IF($AM86=0,"",VLOOKUP($AM86,③男入力!$B$10:$AN$33,37))</f>
        <v/>
      </c>
      <c r="AH86" s="659"/>
      <c r="AI86" s="662"/>
      <c r="AM86" s="737">
        <f>⑥男選手!AD17</f>
        <v>0</v>
      </c>
    </row>
    <row r="87" spans="2:39">
      <c r="B87" s="283"/>
      <c r="C87" s="781"/>
      <c r="D87" s="782"/>
      <c r="E87" s="782"/>
      <c r="F87" s="783"/>
      <c r="G87" s="645" t="str">
        <f>IF($AM86=0,"",VLOOKUP($AM86,③男入力!$B$10:$AN$33,3))</f>
        <v/>
      </c>
      <c r="H87" s="646" t="e">
        <f t="shared" ref="H87:J88" si="14">IF(G87=0,"",VLOOKUP(G87,$B$12:$Q$28,6))</f>
        <v>#N/A</v>
      </c>
      <c r="I87" s="646" t="e">
        <f t="shared" si="14"/>
        <v>#N/A</v>
      </c>
      <c r="J87" s="647" t="e">
        <f t="shared" si="14"/>
        <v>#N/A</v>
      </c>
      <c r="K87" s="646" t="str">
        <f>IF($AM86=0,"",VLOOKUP($AM86,③男入力!$B$10:$AN$33,7))</f>
        <v/>
      </c>
      <c r="L87" s="646" t="e">
        <f t="shared" ref="L87:N88" si="15">IF(K87=0,"",VLOOKUP(K87,$B$12:$Q$28,6))</f>
        <v>#N/A</v>
      </c>
      <c r="M87" s="646" t="e">
        <f t="shared" si="15"/>
        <v>#N/A</v>
      </c>
      <c r="N87" s="651" t="e">
        <f t="shared" si="15"/>
        <v>#N/A</v>
      </c>
      <c r="O87" s="673"/>
      <c r="P87" s="673"/>
      <c r="Q87" s="673"/>
      <c r="R87" s="673"/>
      <c r="S87" s="654"/>
      <c r="T87" s="654"/>
      <c r="U87" s="654"/>
      <c r="V87" s="654"/>
      <c r="W87" s="654"/>
      <c r="X87" s="654"/>
      <c r="Y87" s="657"/>
      <c r="Z87" s="657"/>
      <c r="AA87" s="657"/>
      <c r="AB87" s="657"/>
      <c r="AC87" s="657"/>
      <c r="AD87" s="660"/>
      <c r="AE87" s="660"/>
      <c r="AF87" s="660"/>
      <c r="AG87" s="660"/>
      <c r="AH87" s="660"/>
      <c r="AI87" s="663"/>
      <c r="AM87" s="738"/>
    </row>
    <row r="88" spans="2:39" ht="14.25" thickBot="1">
      <c r="B88" s="283"/>
      <c r="C88" s="784"/>
      <c r="D88" s="785"/>
      <c r="E88" s="785"/>
      <c r="F88" s="786"/>
      <c r="G88" s="648" t="str">
        <f>IF($AN88=0,"",VLOOKUP($AN88,③男入力!$B$10:$AN$33,3))</f>
        <v/>
      </c>
      <c r="H88" s="649" t="e">
        <f t="shared" si="14"/>
        <v>#N/A</v>
      </c>
      <c r="I88" s="649" t="e">
        <f t="shared" si="14"/>
        <v>#N/A</v>
      </c>
      <c r="J88" s="650" t="e">
        <f t="shared" si="14"/>
        <v>#N/A</v>
      </c>
      <c r="K88" s="649" t="str">
        <f>IF($AN88=0,"",VLOOKUP($AN88,③男入力!$B$10:$AN$33,7))</f>
        <v/>
      </c>
      <c r="L88" s="649" t="e">
        <f t="shared" si="15"/>
        <v>#N/A</v>
      </c>
      <c r="M88" s="649" t="e">
        <f t="shared" si="15"/>
        <v>#N/A</v>
      </c>
      <c r="N88" s="652" t="e">
        <f t="shared" si="15"/>
        <v>#N/A</v>
      </c>
      <c r="O88" s="674"/>
      <c r="P88" s="674"/>
      <c r="Q88" s="674"/>
      <c r="R88" s="674"/>
      <c r="S88" s="655"/>
      <c r="T88" s="655"/>
      <c r="U88" s="655"/>
      <c r="V88" s="655"/>
      <c r="W88" s="655"/>
      <c r="X88" s="655"/>
      <c r="Y88" s="658"/>
      <c r="Z88" s="658"/>
      <c r="AA88" s="658"/>
      <c r="AB88" s="658"/>
      <c r="AC88" s="658"/>
      <c r="AD88" s="661"/>
      <c r="AE88" s="661"/>
      <c r="AF88" s="661"/>
      <c r="AG88" s="661"/>
      <c r="AH88" s="661"/>
      <c r="AI88" s="664"/>
      <c r="AM88" s="739"/>
    </row>
    <row r="89" spans="2:39">
      <c r="C89" s="778" t="str">
        <f>IF($AM89=0,"",VLOOKUP($AM89,③男入力!$B$10:$AS$33,40))</f>
        <v/>
      </c>
      <c r="D89" s="779"/>
      <c r="E89" s="779"/>
      <c r="F89" s="780"/>
      <c r="G89" s="668" t="str">
        <f>IF($AM89=0,"",VLOOKUP($AM89,③男入力!$B$10:$AN$33,11))</f>
        <v/>
      </c>
      <c r="H89" s="669"/>
      <c r="I89" s="669"/>
      <c r="J89" s="670"/>
      <c r="K89" s="669" t="str">
        <f>IF($AM89=0,"",VLOOKUP($AM89,③男入力!$B$10:$AN$33,15))</f>
        <v/>
      </c>
      <c r="L89" s="669"/>
      <c r="M89" s="669"/>
      <c r="N89" s="671"/>
      <c r="O89" s="672" t="str">
        <f>IF($AM89=0,"",VLOOKUP($AM89,③男入力!$B$10:$AN$33,19))</f>
        <v/>
      </c>
      <c r="P89" s="672"/>
      <c r="Q89" s="672" t="str">
        <f>IF($AM89=0,"",VLOOKUP($AM89,③男入力!$B$10:$AN$33,21))</f>
        <v/>
      </c>
      <c r="R89" s="672"/>
      <c r="S89" s="653" t="str">
        <f>IF($AM89=0,"",VLOOKUP($AM89,③男入力!$B$10:$AN$33,23))</f>
        <v/>
      </c>
      <c r="T89" s="653"/>
      <c r="U89" s="653"/>
      <c r="V89" s="653"/>
      <c r="W89" s="653"/>
      <c r="X89" s="653"/>
      <c r="Y89" s="656" t="str">
        <f>IF($AM89=0,"",VLOOKUP($AM89,③男入力!$B$10:$AN$33,29))</f>
        <v/>
      </c>
      <c r="Z89" s="656"/>
      <c r="AA89" s="656"/>
      <c r="AB89" s="656"/>
      <c r="AC89" s="656"/>
      <c r="AD89" s="659" t="str">
        <f>IF($AM89=0,"",VLOOKUP($AM89,③男入力!$B$10:$AN$33,34))</f>
        <v/>
      </c>
      <c r="AE89" s="659"/>
      <c r="AF89" s="659"/>
      <c r="AG89" s="659" t="str">
        <f>IF($AM89=0,"",VLOOKUP($AM89,③男入力!$B$10:$AN$33,37))</f>
        <v/>
      </c>
      <c r="AH89" s="659"/>
      <c r="AI89" s="662"/>
      <c r="AM89" s="737">
        <f>⑥男選手!AD18</f>
        <v>0</v>
      </c>
    </row>
    <row r="90" spans="2:39">
      <c r="C90" s="781"/>
      <c r="D90" s="782"/>
      <c r="E90" s="782"/>
      <c r="F90" s="783"/>
      <c r="G90" s="645" t="str">
        <f>IF($AM89=0,"",VLOOKUP($AM89,③男入力!$B$10:$AN$33,3))</f>
        <v/>
      </c>
      <c r="H90" s="646" t="e">
        <f t="shared" ref="H90:J91" si="16">IF(G90=0,"",VLOOKUP(G90,$B$12:$Q$28,6))</f>
        <v>#N/A</v>
      </c>
      <c r="I90" s="646" t="e">
        <f t="shared" si="16"/>
        <v>#N/A</v>
      </c>
      <c r="J90" s="647" t="e">
        <f t="shared" si="16"/>
        <v>#N/A</v>
      </c>
      <c r="K90" s="646" t="str">
        <f>IF($AM89=0,"",VLOOKUP($AM89,③男入力!$B$10:$AN$33,7))</f>
        <v/>
      </c>
      <c r="L90" s="646" t="e">
        <f t="shared" ref="L90:N91" si="17">IF(K90=0,"",VLOOKUP(K90,$B$12:$Q$28,6))</f>
        <v>#N/A</v>
      </c>
      <c r="M90" s="646" t="e">
        <f t="shared" si="17"/>
        <v>#N/A</v>
      </c>
      <c r="N90" s="651" t="e">
        <f t="shared" si="17"/>
        <v>#N/A</v>
      </c>
      <c r="O90" s="673"/>
      <c r="P90" s="673"/>
      <c r="Q90" s="673"/>
      <c r="R90" s="673"/>
      <c r="S90" s="654"/>
      <c r="T90" s="654"/>
      <c r="U90" s="654"/>
      <c r="V90" s="654"/>
      <c r="W90" s="654"/>
      <c r="X90" s="654"/>
      <c r="Y90" s="657"/>
      <c r="Z90" s="657"/>
      <c r="AA90" s="657"/>
      <c r="AB90" s="657"/>
      <c r="AC90" s="657"/>
      <c r="AD90" s="660"/>
      <c r="AE90" s="660"/>
      <c r="AF90" s="660"/>
      <c r="AG90" s="660"/>
      <c r="AH90" s="660"/>
      <c r="AI90" s="663"/>
      <c r="AM90" s="738"/>
    </row>
    <row r="91" spans="2:39" ht="14.25" thickBot="1">
      <c r="C91" s="784"/>
      <c r="D91" s="785"/>
      <c r="E91" s="785"/>
      <c r="F91" s="786"/>
      <c r="G91" s="648" t="str">
        <f>IF($AN91=0,"",VLOOKUP($AN91,③男入力!$B$10:$AN$33,3))</f>
        <v/>
      </c>
      <c r="H91" s="649" t="e">
        <f t="shared" si="16"/>
        <v>#N/A</v>
      </c>
      <c r="I91" s="649" t="e">
        <f t="shared" si="16"/>
        <v>#N/A</v>
      </c>
      <c r="J91" s="650" t="e">
        <f t="shared" si="16"/>
        <v>#N/A</v>
      </c>
      <c r="K91" s="649" t="str">
        <f>IF($AN91=0,"",VLOOKUP($AN91,③男入力!$B$10:$AN$33,7))</f>
        <v/>
      </c>
      <c r="L91" s="649" t="e">
        <f t="shared" si="17"/>
        <v>#N/A</v>
      </c>
      <c r="M91" s="649" t="e">
        <f t="shared" si="17"/>
        <v>#N/A</v>
      </c>
      <c r="N91" s="652" t="e">
        <f t="shared" si="17"/>
        <v>#N/A</v>
      </c>
      <c r="O91" s="674"/>
      <c r="P91" s="674"/>
      <c r="Q91" s="674"/>
      <c r="R91" s="674"/>
      <c r="S91" s="655"/>
      <c r="T91" s="655"/>
      <c r="U91" s="655"/>
      <c r="V91" s="655"/>
      <c r="W91" s="655"/>
      <c r="X91" s="655"/>
      <c r="Y91" s="658"/>
      <c r="Z91" s="658"/>
      <c r="AA91" s="658"/>
      <c r="AB91" s="658"/>
      <c r="AC91" s="658"/>
      <c r="AD91" s="661"/>
      <c r="AE91" s="661"/>
      <c r="AF91" s="661"/>
      <c r="AG91" s="661"/>
      <c r="AH91" s="661"/>
      <c r="AI91" s="664"/>
      <c r="AM91" s="739"/>
    </row>
    <row r="92" spans="2:39">
      <c r="C92" s="778" t="str">
        <f>IF($AM92=0,"",VLOOKUP($AM92,③男入力!$B$10:$AS$33,40))</f>
        <v/>
      </c>
      <c r="D92" s="779"/>
      <c r="E92" s="779"/>
      <c r="F92" s="780"/>
      <c r="G92" s="668" t="str">
        <f>IF($AM92=0,"",VLOOKUP($AM92,③男入力!$B$10:$AN$33,11))</f>
        <v/>
      </c>
      <c r="H92" s="669"/>
      <c r="I92" s="669"/>
      <c r="J92" s="670"/>
      <c r="K92" s="669" t="str">
        <f>IF($AM92=0,"",VLOOKUP($AM92,③男入力!$B$10:$AN$33,15))</f>
        <v/>
      </c>
      <c r="L92" s="669"/>
      <c r="M92" s="669"/>
      <c r="N92" s="671"/>
      <c r="O92" s="672" t="str">
        <f>IF($AM92=0,"",VLOOKUP($AM92,③男入力!$B$10:$AN$33,19))</f>
        <v/>
      </c>
      <c r="P92" s="672"/>
      <c r="Q92" s="672" t="str">
        <f>IF($AM92=0,"",VLOOKUP($AM92,③男入力!$B$10:$AN$33,21))</f>
        <v/>
      </c>
      <c r="R92" s="672"/>
      <c r="S92" s="653" t="str">
        <f>IF($AM92=0,"",VLOOKUP($AM92,③男入力!$B$10:$AN$33,23))</f>
        <v/>
      </c>
      <c r="T92" s="653"/>
      <c r="U92" s="653"/>
      <c r="V92" s="653"/>
      <c r="W92" s="653"/>
      <c r="X92" s="653"/>
      <c r="Y92" s="656" t="str">
        <f>IF($AM92=0,"",VLOOKUP($AM92,③男入力!$B$10:$AN$33,29))</f>
        <v/>
      </c>
      <c r="Z92" s="656"/>
      <c r="AA92" s="656"/>
      <c r="AB92" s="656"/>
      <c r="AC92" s="656"/>
      <c r="AD92" s="659" t="str">
        <f>IF($AM92=0,"",VLOOKUP($AM92,③男入力!$B$10:$AN$33,34))</f>
        <v/>
      </c>
      <c r="AE92" s="659"/>
      <c r="AF92" s="659"/>
      <c r="AG92" s="659" t="str">
        <f>IF($AM92=0,"",VLOOKUP($AM92,③男入力!$B$10:$AN$33,37))</f>
        <v/>
      </c>
      <c r="AH92" s="659"/>
      <c r="AI92" s="662"/>
      <c r="AM92" s="737">
        <f>⑥男選手!AD19</f>
        <v>0</v>
      </c>
    </row>
    <row r="93" spans="2:39">
      <c r="C93" s="781"/>
      <c r="D93" s="782"/>
      <c r="E93" s="782"/>
      <c r="F93" s="783"/>
      <c r="G93" s="645" t="str">
        <f>IF($AM92=0,"",VLOOKUP($AM92,③男入力!$B$10:$AN$33,3))</f>
        <v/>
      </c>
      <c r="H93" s="646" t="e">
        <f t="shared" ref="H93:J94" si="18">IF(G93=0,"",VLOOKUP(G93,$B$12:$Q$28,6))</f>
        <v>#N/A</v>
      </c>
      <c r="I93" s="646" t="e">
        <f t="shared" si="18"/>
        <v>#N/A</v>
      </c>
      <c r="J93" s="647" t="e">
        <f t="shared" si="18"/>
        <v>#N/A</v>
      </c>
      <c r="K93" s="646" t="str">
        <f>IF($AM92=0,"",VLOOKUP($AM92,③男入力!$B$10:$AN$33,7))</f>
        <v/>
      </c>
      <c r="L93" s="646" t="e">
        <f t="shared" ref="L93:N94" si="19">IF(K93=0,"",VLOOKUP(K93,$B$12:$Q$28,6))</f>
        <v>#N/A</v>
      </c>
      <c r="M93" s="646" t="e">
        <f t="shared" si="19"/>
        <v>#N/A</v>
      </c>
      <c r="N93" s="651" t="e">
        <f t="shared" si="19"/>
        <v>#N/A</v>
      </c>
      <c r="O93" s="673"/>
      <c r="P93" s="673"/>
      <c r="Q93" s="673"/>
      <c r="R93" s="673"/>
      <c r="S93" s="654"/>
      <c r="T93" s="654"/>
      <c r="U93" s="654"/>
      <c r="V93" s="654"/>
      <c r="W93" s="654"/>
      <c r="X93" s="654"/>
      <c r="Y93" s="657"/>
      <c r="Z93" s="657"/>
      <c r="AA93" s="657"/>
      <c r="AB93" s="657"/>
      <c r="AC93" s="657"/>
      <c r="AD93" s="660"/>
      <c r="AE93" s="660"/>
      <c r="AF93" s="660"/>
      <c r="AG93" s="660"/>
      <c r="AH93" s="660"/>
      <c r="AI93" s="663"/>
      <c r="AM93" s="738"/>
    </row>
    <row r="94" spans="2:39" ht="14.25" thickBot="1">
      <c r="C94" s="784"/>
      <c r="D94" s="785"/>
      <c r="E94" s="785"/>
      <c r="F94" s="786"/>
      <c r="G94" s="648" t="str">
        <f>IF($AN94=0,"",VLOOKUP($AN94,③男入力!$B$10:$AN$33,3))</f>
        <v/>
      </c>
      <c r="H94" s="649" t="e">
        <f t="shared" si="18"/>
        <v>#N/A</v>
      </c>
      <c r="I94" s="649" t="e">
        <f t="shared" si="18"/>
        <v>#N/A</v>
      </c>
      <c r="J94" s="650" t="e">
        <f t="shared" si="18"/>
        <v>#N/A</v>
      </c>
      <c r="K94" s="649" t="str">
        <f>IF($AN94=0,"",VLOOKUP($AN94,③男入力!$B$10:$AN$33,7))</f>
        <v/>
      </c>
      <c r="L94" s="649" t="e">
        <f t="shared" si="19"/>
        <v>#N/A</v>
      </c>
      <c r="M94" s="649" t="e">
        <f t="shared" si="19"/>
        <v>#N/A</v>
      </c>
      <c r="N94" s="652" t="e">
        <f t="shared" si="19"/>
        <v>#N/A</v>
      </c>
      <c r="O94" s="674"/>
      <c r="P94" s="674"/>
      <c r="Q94" s="674"/>
      <c r="R94" s="674"/>
      <c r="S94" s="655"/>
      <c r="T94" s="655"/>
      <c r="U94" s="655"/>
      <c r="V94" s="655"/>
      <c r="W94" s="655"/>
      <c r="X94" s="655"/>
      <c r="Y94" s="658"/>
      <c r="Z94" s="658"/>
      <c r="AA94" s="658"/>
      <c r="AB94" s="658"/>
      <c r="AC94" s="658"/>
      <c r="AD94" s="661"/>
      <c r="AE94" s="661"/>
      <c r="AF94" s="661"/>
      <c r="AG94" s="661"/>
      <c r="AH94" s="661"/>
      <c r="AI94" s="664"/>
      <c r="AM94" s="739"/>
    </row>
    <row r="95" spans="2:39">
      <c r="C95" s="778" t="str">
        <f>IF($AM95=0,"",VLOOKUP($AM95,③男入力!$B$10:$AS$33,40))</f>
        <v/>
      </c>
      <c r="D95" s="779"/>
      <c r="E95" s="779"/>
      <c r="F95" s="780"/>
      <c r="G95" s="668" t="str">
        <f>IF($AM95=0,"",VLOOKUP($AM95,③男入力!$B$10:$AN$33,11))</f>
        <v/>
      </c>
      <c r="H95" s="669"/>
      <c r="I95" s="669"/>
      <c r="J95" s="670"/>
      <c r="K95" s="669" t="str">
        <f>IF($AM95=0,"",VLOOKUP($AM95,③男入力!$B$10:$AN$33,15))</f>
        <v/>
      </c>
      <c r="L95" s="669"/>
      <c r="M95" s="669"/>
      <c r="N95" s="671"/>
      <c r="O95" s="672" t="str">
        <f>IF($AM95=0,"",VLOOKUP($AM95,③男入力!$B$10:$AN$33,19))</f>
        <v/>
      </c>
      <c r="P95" s="672"/>
      <c r="Q95" s="672" t="str">
        <f>IF($AM95=0,"",VLOOKUP($AM95,③男入力!$B$10:$AN$33,21))</f>
        <v/>
      </c>
      <c r="R95" s="672"/>
      <c r="S95" s="653" t="str">
        <f>IF($AM95=0,"",VLOOKUP($AM95,③男入力!$B$10:$AN$33,23))</f>
        <v/>
      </c>
      <c r="T95" s="653"/>
      <c r="U95" s="653"/>
      <c r="V95" s="653"/>
      <c r="W95" s="653"/>
      <c r="X95" s="653"/>
      <c r="Y95" s="656" t="str">
        <f>IF($AM95=0,"",VLOOKUP($AM95,③男入力!$B$10:$AN$33,29))</f>
        <v/>
      </c>
      <c r="Z95" s="656"/>
      <c r="AA95" s="656"/>
      <c r="AB95" s="656"/>
      <c r="AC95" s="656"/>
      <c r="AD95" s="659" t="str">
        <f>IF($AM95=0,"",VLOOKUP($AM95,③男入力!$B$10:$AN$33,34))</f>
        <v/>
      </c>
      <c r="AE95" s="659"/>
      <c r="AF95" s="659"/>
      <c r="AG95" s="659" t="str">
        <f>IF($AM95=0,"",VLOOKUP($AM95,③男入力!$B$10:$AN$33,37))</f>
        <v/>
      </c>
      <c r="AH95" s="659"/>
      <c r="AI95" s="662"/>
      <c r="AM95" s="737">
        <f>⑥男選手!AD20</f>
        <v>0</v>
      </c>
    </row>
    <row r="96" spans="2:39">
      <c r="C96" s="781"/>
      <c r="D96" s="782"/>
      <c r="E96" s="782"/>
      <c r="F96" s="783"/>
      <c r="G96" s="645" t="str">
        <f>IF($AM95=0,"",VLOOKUP($AM95,③男入力!$B$10:$AN$33,3))</f>
        <v/>
      </c>
      <c r="H96" s="646" t="e">
        <f t="shared" ref="H96:J97" si="20">IF(G96=0,"",VLOOKUP(G96,$B$12:$Q$28,6))</f>
        <v>#N/A</v>
      </c>
      <c r="I96" s="646" t="e">
        <f t="shared" si="20"/>
        <v>#N/A</v>
      </c>
      <c r="J96" s="647" t="e">
        <f t="shared" si="20"/>
        <v>#N/A</v>
      </c>
      <c r="K96" s="646" t="str">
        <f>IF($AM95=0,"",VLOOKUP($AM95,③男入力!$B$10:$AN$33,7))</f>
        <v/>
      </c>
      <c r="L96" s="646" t="e">
        <f t="shared" ref="L96:N97" si="21">IF(K96=0,"",VLOOKUP(K96,$B$12:$Q$28,6))</f>
        <v>#N/A</v>
      </c>
      <c r="M96" s="646" t="e">
        <f t="shared" si="21"/>
        <v>#N/A</v>
      </c>
      <c r="N96" s="651" t="e">
        <f t="shared" si="21"/>
        <v>#N/A</v>
      </c>
      <c r="O96" s="673"/>
      <c r="P96" s="673"/>
      <c r="Q96" s="673"/>
      <c r="R96" s="673"/>
      <c r="S96" s="654"/>
      <c r="T96" s="654"/>
      <c r="U96" s="654"/>
      <c r="V96" s="654"/>
      <c r="W96" s="654"/>
      <c r="X96" s="654"/>
      <c r="Y96" s="657"/>
      <c r="Z96" s="657"/>
      <c r="AA96" s="657"/>
      <c r="AB96" s="657"/>
      <c r="AC96" s="657"/>
      <c r="AD96" s="660"/>
      <c r="AE96" s="660"/>
      <c r="AF96" s="660"/>
      <c r="AG96" s="660"/>
      <c r="AH96" s="660"/>
      <c r="AI96" s="663"/>
      <c r="AM96" s="738"/>
    </row>
    <row r="97" spans="2:39" ht="14.25" thickBot="1">
      <c r="C97" s="784"/>
      <c r="D97" s="785"/>
      <c r="E97" s="785"/>
      <c r="F97" s="786"/>
      <c r="G97" s="648" t="str">
        <f>IF($AN97=0,"",VLOOKUP($AN97,③男入力!$B$10:$AN$33,3))</f>
        <v/>
      </c>
      <c r="H97" s="649" t="e">
        <f t="shared" si="20"/>
        <v>#N/A</v>
      </c>
      <c r="I97" s="649" t="e">
        <f t="shared" si="20"/>
        <v>#N/A</v>
      </c>
      <c r="J97" s="650" t="e">
        <f t="shared" si="20"/>
        <v>#N/A</v>
      </c>
      <c r="K97" s="649" t="str">
        <f>IF($AN97=0,"",VLOOKUP($AN97,③男入力!$B$10:$AN$33,7))</f>
        <v/>
      </c>
      <c r="L97" s="649" t="e">
        <f t="shared" si="21"/>
        <v>#N/A</v>
      </c>
      <c r="M97" s="649" t="e">
        <f t="shared" si="21"/>
        <v>#N/A</v>
      </c>
      <c r="N97" s="652" t="e">
        <f t="shared" si="21"/>
        <v>#N/A</v>
      </c>
      <c r="O97" s="674"/>
      <c r="P97" s="674"/>
      <c r="Q97" s="674"/>
      <c r="R97" s="674"/>
      <c r="S97" s="655"/>
      <c r="T97" s="655"/>
      <c r="U97" s="655"/>
      <c r="V97" s="655"/>
      <c r="W97" s="655"/>
      <c r="X97" s="655"/>
      <c r="Y97" s="658"/>
      <c r="Z97" s="658"/>
      <c r="AA97" s="658"/>
      <c r="AB97" s="658"/>
      <c r="AC97" s="658"/>
      <c r="AD97" s="661"/>
      <c r="AE97" s="661"/>
      <c r="AF97" s="661"/>
      <c r="AG97" s="661"/>
      <c r="AH97" s="661"/>
      <c r="AI97" s="664"/>
      <c r="AM97" s="739"/>
    </row>
    <row r="98" spans="2:39">
      <c r="B98" s="283"/>
      <c r="C98" s="778" t="str">
        <f>IF($AM98=0,"",VLOOKUP($AM98,③男入力!$B$10:$AS$33,40))</f>
        <v/>
      </c>
      <c r="D98" s="779"/>
      <c r="E98" s="779"/>
      <c r="F98" s="780"/>
      <c r="G98" s="668" t="str">
        <f>IF($AM98=0,"",VLOOKUP($AM98,③男入力!$B$10:$AN$33,11))</f>
        <v/>
      </c>
      <c r="H98" s="669"/>
      <c r="I98" s="669"/>
      <c r="J98" s="670"/>
      <c r="K98" s="669" t="str">
        <f>IF($AM98=0,"",VLOOKUP($AM98,③男入力!$B$10:$AN$33,15))</f>
        <v/>
      </c>
      <c r="L98" s="669"/>
      <c r="M98" s="669"/>
      <c r="N98" s="671"/>
      <c r="O98" s="672" t="str">
        <f>IF($AM98=0,"",VLOOKUP($AM98,③男入力!$B$10:$AN$33,19))</f>
        <v/>
      </c>
      <c r="P98" s="672"/>
      <c r="Q98" s="672" t="str">
        <f>IF($AM98=0,"",VLOOKUP($AM98,③男入力!$B$10:$AN$33,21))</f>
        <v/>
      </c>
      <c r="R98" s="672"/>
      <c r="S98" s="653" t="str">
        <f>IF($AM98=0,"",VLOOKUP($AM98,③男入力!$B$10:$AN$33,23))</f>
        <v/>
      </c>
      <c r="T98" s="653"/>
      <c r="U98" s="653"/>
      <c r="V98" s="653"/>
      <c r="W98" s="653"/>
      <c r="X98" s="653"/>
      <c r="Y98" s="656" t="str">
        <f>IF($AM98=0,"",VLOOKUP($AM98,③男入力!$B$10:$AN$33,29))</f>
        <v/>
      </c>
      <c r="Z98" s="656"/>
      <c r="AA98" s="656"/>
      <c r="AB98" s="656"/>
      <c r="AC98" s="656"/>
      <c r="AD98" s="659" t="str">
        <f>IF($AM98=0,"",VLOOKUP($AM98,③男入力!$B$10:$AN$33,34))</f>
        <v/>
      </c>
      <c r="AE98" s="659"/>
      <c r="AF98" s="659"/>
      <c r="AG98" s="659" t="str">
        <f>IF($AM98=0,"",VLOOKUP($AM98,③男入力!$B$10:$AN$33,37))</f>
        <v/>
      </c>
      <c r="AH98" s="659"/>
      <c r="AI98" s="662"/>
      <c r="AM98" s="737">
        <f>⑥男選手!AD21</f>
        <v>0</v>
      </c>
    </row>
    <row r="99" spans="2:39">
      <c r="B99" s="283"/>
      <c r="C99" s="781"/>
      <c r="D99" s="782"/>
      <c r="E99" s="782"/>
      <c r="F99" s="783"/>
      <c r="G99" s="645" t="str">
        <f>IF($AM98=0,"",VLOOKUP($AM98,③男入力!$B$10:$AN$33,3))</f>
        <v/>
      </c>
      <c r="H99" s="646" t="e">
        <f t="shared" ref="H99:J100" si="22">IF(G99=0,"",VLOOKUP(G99,$B$12:$Q$28,6))</f>
        <v>#N/A</v>
      </c>
      <c r="I99" s="646" t="e">
        <f t="shared" si="22"/>
        <v>#N/A</v>
      </c>
      <c r="J99" s="647" t="e">
        <f t="shared" si="22"/>
        <v>#N/A</v>
      </c>
      <c r="K99" s="646" t="str">
        <f>IF($AM98=0,"",VLOOKUP($AM98,③男入力!$B$10:$AN$33,7))</f>
        <v/>
      </c>
      <c r="L99" s="646" t="e">
        <f t="shared" ref="L99:N100" si="23">IF(K99=0,"",VLOOKUP(K99,$B$12:$Q$28,6))</f>
        <v>#N/A</v>
      </c>
      <c r="M99" s="646" t="e">
        <f t="shared" si="23"/>
        <v>#N/A</v>
      </c>
      <c r="N99" s="651" t="e">
        <f t="shared" si="23"/>
        <v>#N/A</v>
      </c>
      <c r="O99" s="673"/>
      <c r="P99" s="673"/>
      <c r="Q99" s="673"/>
      <c r="R99" s="673"/>
      <c r="S99" s="654"/>
      <c r="T99" s="654"/>
      <c r="U99" s="654"/>
      <c r="V99" s="654"/>
      <c r="W99" s="654"/>
      <c r="X99" s="654"/>
      <c r="Y99" s="657"/>
      <c r="Z99" s="657"/>
      <c r="AA99" s="657"/>
      <c r="AB99" s="657"/>
      <c r="AC99" s="657"/>
      <c r="AD99" s="660"/>
      <c r="AE99" s="660"/>
      <c r="AF99" s="660"/>
      <c r="AG99" s="660"/>
      <c r="AH99" s="660"/>
      <c r="AI99" s="663"/>
      <c r="AM99" s="738"/>
    </row>
    <row r="100" spans="2:39" ht="14.25" thickBot="1">
      <c r="B100" s="283"/>
      <c r="C100" s="784"/>
      <c r="D100" s="785"/>
      <c r="E100" s="785"/>
      <c r="F100" s="786"/>
      <c r="G100" s="648" t="str">
        <f>IF($AN100=0,"",VLOOKUP($AN100,③男入力!$B$10:$AN$33,3))</f>
        <v/>
      </c>
      <c r="H100" s="649" t="e">
        <f t="shared" si="22"/>
        <v>#N/A</v>
      </c>
      <c r="I100" s="649" t="e">
        <f t="shared" si="22"/>
        <v>#N/A</v>
      </c>
      <c r="J100" s="650" t="e">
        <f t="shared" si="22"/>
        <v>#N/A</v>
      </c>
      <c r="K100" s="649" t="str">
        <f>IF($AN100=0,"",VLOOKUP($AN100,③男入力!$B$10:$AN$33,7))</f>
        <v/>
      </c>
      <c r="L100" s="649" t="e">
        <f t="shared" si="23"/>
        <v>#N/A</v>
      </c>
      <c r="M100" s="649" t="e">
        <f t="shared" si="23"/>
        <v>#N/A</v>
      </c>
      <c r="N100" s="652" t="e">
        <f t="shared" si="23"/>
        <v>#N/A</v>
      </c>
      <c r="O100" s="674"/>
      <c r="P100" s="674"/>
      <c r="Q100" s="674"/>
      <c r="R100" s="674"/>
      <c r="S100" s="655"/>
      <c r="T100" s="655"/>
      <c r="U100" s="655"/>
      <c r="V100" s="655"/>
      <c r="W100" s="655"/>
      <c r="X100" s="655"/>
      <c r="Y100" s="658"/>
      <c r="Z100" s="658"/>
      <c r="AA100" s="658"/>
      <c r="AB100" s="658"/>
      <c r="AC100" s="658"/>
      <c r="AD100" s="661"/>
      <c r="AE100" s="661"/>
      <c r="AF100" s="661"/>
      <c r="AG100" s="661"/>
      <c r="AH100" s="661"/>
      <c r="AI100" s="664"/>
      <c r="AM100" s="739"/>
    </row>
    <row r="101" spans="2:39" ht="13.5" customHeight="1">
      <c r="B101" s="283"/>
      <c r="C101" s="778" t="str">
        <f>IF($AM101=0,"",VLOOKUP($AM101,③男入力!$B$10:$AS$33,40))</f>
        <v/>
      </c>
      <c r="D101" s="779"/>
      <c r="E101" s="779"/>
      <c r="F101" s="780"/>
      <c r="G101" s="668" t="str">
        <f>IF($AM101=0,"",VLOOKUP($AM101,③男入力!$B$10:$AN$33,11))</f>
        <v/>
      </c>
      <c r="H101" s="669"/>
      <c r="I101" s="669"/>
      <c r="J101" s="670"/>
      <c r="K101" s="669" t="str">
        <f>IF($AM101=0,"",VLOOKUP($AM101,③男入力!$B$10:$AN$33,15))</f>
        <v/>
      </c>
      <c r="L101" s="669"/>
      <c r="M101" s="669"/>
      <c r="N101" s="671"/>
      <c r="O101" s="672" t="str">
        <f>IF($AM101=0,"",VLOOKUP($AM101,③男入力!$B$10:$AN$33,19))</f>
        <v/>
      </c>
      <c r="P101" s="672"/>
      <c r="Q101" s="672" t="str">
        <f>IF($AM101=0,"",VLOOKUP($AM101,③男入力!$B$10:$AN$33,21))</f>
        <v/>
      </c>
      <c r="R101" s="672"/>
      <c r="S101" s="653" t="str">
        <f>IF($AM101=0,"",VLOOKUP($AM101,③男入力!$B$10:$AN$33,23))</f>
        <v/>
      </c>
      <c r="T101" s="653"/>
      <c r="U101" s="653"/>
      <c r="V101" s="653"/>
      <c r="W101" s="653"/>
      <c r="X101" s="653"/>
      <c r="Y101" s="656" t="str">
        <f>IF($AM101=0,"",VLOOKUP($AM101,③男入力!$B$10:$AN$33,29))</f>
        <v/>
      </c>
      <c r="Z101" s="656"/>
      <c r="AA101" s="656"/>
      <c r="AB101" s="656"/>
      <c r="AC101" s="656"/>
      <c r="AD101" s="659" t="str">
        <f>IF($AM101=0,"",VLOOKUP($AM101,③男入力!$B$10:$AN$33,34))</f>
        <v/>
      </c>
      <c r="AE101" s="659"/>
      <c r="AF101" s="659"/>
      <c r="AG101" s="659" t="str">
        <f>IF($AM101=0,"",VLOOKUP($AM101,③男入力!$B$10:$AN$33,37))</f>
        <v/>
      </c>
      <c r="AH101" s="659"/>
      <c r="AI101" s="662"/>
      <c r="AM101" s="737">
        <f>⑥男選手!AD22</f>
        <v>0</v>
      </c>
    </row>
    <row r="102" spans="2:39">
      <c r="B102" s="283"/>
      <c r="C102" s="781"/>
      <c r="D102" s="782"/>
      <c r="E102" s="782"/>
      <c r="F102" s="783"/>
      <c r="G102" s="645" t="str">
        <f>IF($AM101=0,"",VLOOKUP($AM101,③男入力!$B$10:$AN$33,3))</f>
        <v/>
      </c>
      <c r="H102" s="646" t="e">
        <f t="shared" ref="H102:J103" si="24">IF(G102=0,"",VLOOKUP(G102,$B$12:$Q$28,6))</f>
        <v>#N/A</v>
      </c>
      <c r="I102" s="646" t="e">
        <f t="shared" si="24"/>
        <v>#N/A</v>
      </c>
      <c r="J102" s="647" t="e">
        <f t="shared" si="24"/>
        <v>#N/A</v>
      </c>
      <c r="K102" s="646" t="str">
        <f>IF($AM101=0,"",VLOOKUP($AM101,③男入力!$B$10:$AN$33,7))</f>
        <v/>
      </c>
      <c r="L102" s="646" t="e">
        <f t="shared" ref="L102:N103" si="25">IF(K102=0,"",VLOOKUP(K102,$B$12:$Q$28,6))</f>
        <v>#N/A</v>
      </c>
      <c r="M102" s="646" t="e">
        <f t="shared" si="25"/>
        <v>#N/A</v>
      </c>
      <c r="N102" s="651" t="e">
        <f t="shared" si="25"/>
        <v>#N/A</v>
      </c>
      <c r="O102" s="673"/>
      <c r="P102" s="673"/>
      <c r="Q102" s="673"/>
      <c r="R102" s="673"/>
      <c r="S102" s="654"/>
      <c r="T102" s="654"/>
      <c r="U102" s="654"/>
      <c r="V102" s="654"/>
      <c r="W102" s="654"/>
      <c r="X102" s="654"/>
      <c r="Y102" s="657"/>
      <c r="Z102" s="657"/>
      <c r="AA102" s="657"/>
      <c r="AB102" s="657"/>
      <c r="AC102" s="657"/>
      <c r="AD102" s="660"/>
      <c r="AE102" s="660"/>
      <c r="AF102" s="660"/>
      <c r="AG102" s="660"/>
      <c r="AH102" s="660"/>
      <c r="AI102" s="663"/>
      <c r="AM102" s="738"/>
    </row>
    <row r="103" spans="2:39" ht="14.25" thickBot="1">
      <c r="B103" s="283"/>
      <c r="C103" s="784"/>
      <c r="D103" s="785"/>
      <c r="E103" s="785"/>
      <c r="F103" s="786"/>
      <c r="G103" s="648" t="str">
        <f>IF($AN103=0,"",VLOOKUP($AN103,③男入力!$B$10:$AN$33,3))</f>
        <v/>
      </c>
      <c r="H103" s="649" t="e">
        <f t="shared" si="24"/>
        <v>#N/A</v>
      </c>
      <c r="I103" s="649" t="e">
        <f t="shared" si="24"/>
        <v>#N/A</v>
      </c>
      <c r="J103" s="650" t="e">
        <f t="shared" si="24"/>
        <v>#N/A</v>
      </c>
      <c r="K103" s="649" t="str">
        <f>IF($AN103=0,"",VLOOKUP($AN103,③男入力!$B$10:$AN$33,7))</f>
        <v/>
      </c>
      <c r="L103" s="649" t="e">
        <f t="shared" si="25"/>
        <v>#N/A</v>
      </c>
      <c r="M103" s="649" t="e">
        <f t="shared" si="25"/>
        <v>#N/A</v>
      </c>
      <c r="N103" s="652" t="e">
        <f t="shared" si="25"/>
        <v>#N/A</v>
      </c>
      <c r="O103" s="674"/>
      <c r="P103" s="674"/>
      <c r="Q103" s="674"/>
      <c r="R103" s="674"/>
      <c r="S103" s="655"/>
      <c r="T103" s="655"/>
      <c r="U103" s="655"/>
      <c r="V103" s="655"/>
      <c r="W103" s="655"/>
      <c r="X103" s="655"/>
      <c r="Y103" s="658"/>
      <c r="Z103" s="658"/>
      <c r="AA103" s="658"/>
      <c r="AB103" s="658"/>
      <c r="AC103" s="658"/>
      <c r="AD103" s="661"/>
      <c r="AE103" s="661"/>
      <c r="AF103" s="661"/>
      <c r="AG103" s="661"/>
      <c r="AH103" s="661"/>
      <c r="AI103" s="664"/>
      <c r="AM103" s="739"/>
    </row>
    <row r="104" spans="2:39">
      <c r="B104" s="283"/>
      <c r="C104" s="778" t="str">
        <f>IF($AM104=0,"",VLOOKUP($AM104,③男入力!$B$10:$AS$33,40))</f>
        <v/>
      </c>
      <c r="D104" s="779"/>
      <c r="E104" s="779"/>
      <c r="F104" s="780"/>
      <c r="G104" s="668" t="str">
        <f>IF($AM104=0,"",VLOOKUP($AM104,③男入力!$B$10:$AN$33,11))</f>
        <v/>
      </c>
      <c r="H104" s="669"/>
      <c r="I104" s="669"/>
      <c r="J104" s="670"/>
      <c r="K104" s="669" t="str">
        <f>IF($AM104=0,"",VLOOKUP($AM104,③男入力!$B$10:$AN$33,15))</f>
        <v/>
      </c>
      <c r="L104" s="669"/>
      <c r="M104" s="669"/>
      <c r="N104" s="671"/>
      <c r="O104" s="672" t="str">
        <f>IF($AM104=0,"",VLOOKUP($AM104,③男入力!$B$10:$AN$33,19))</f>
        <v/>
      </c>
      <c r="P104" s="672"/>
      <c r="Q104" s="672" t="str">
        <f>IF($AM104=0,"",VLOOKUP($AM104,③男入力!$B$10:$AN$33,21))</f>
        <v/>
      </c>
      <c r="R104" s="672"/>
      <c r="S104" s="653" t="str">
        <f>IF($AM104=0,"",VLOOKUP($AM104,③男入力!$B$10:$AN$33,23))</f>
        <v/>
      </c>
      <c r="T104" s="653"/>
      <c r="U104" s="653"/>
      <c r="V104" s="653"/>
      <c r="W104" s="653"/>
      <c r="X104" s="653"/>
      <c r="Y104" s="656" t="str">
        <f>IF($AM104=0,"",VLOOKUP($AM104,③男入力!$B$10:$AN$33,29))</f>
        <v/>
      </c>
      <c r="Z104" s="656"/>
      <c r="AA104" s="656"/>
      <c r="AB104" s="656"/>
      <c r="AC104" s="656"/>
      <c r="AD104" s="659" t="str">
        <f>IF($AM104=0,"",VLOOKUP($AM104,③男入力!$B$10:$AN$33,34))</f>
        <v/>
      </c>
      <c r="AE104" s="659"/>
      <c r="AF104" s="659"/>
      <c r="AG104" s="659" t="str">
        <f>IF($AM104=0,"",VLOOKUP($AM104,③男入力!$B$10:$AN$33,37))</f>
        <v/>
      </c>
      <c r="AH104" s="659"/>
      <c r="AI104" s="662"/>
      <c r="AM104" s="737">
        <f>⑥男選手!AD23</f>
        <v>0</v>
      </c>
    </row>
    <row r="105" spans="2:39">
      <c r="B105" s="283"/>
      <c r="C105" s="781"/>
      <c r="D105" s="782"/>
      <c r="E105" s="782"/>
      <c r="F105" s="783"/>
      <c r="G105" s="645" t="str">
        <f>IF($AM104=0,"",VLOOKUP($AM104,③男入力!$B$10:$AN$33,3))</f>
        <v/>
      </c>
      <c r="H105" s="646" t="e">
        <f t="shared" ref="H105:J106" si="26">IF(G105=0,"",VLOOKUP(G105,$B$12:$Q$28,6))</f>
        <v>#N/A</v>
      </c>
      <c r="I105" s="646" t="e">
        <f t="shared" si="26"/>
        <v>#N/A</v>
      </c>
      <c r="J105" s="647" t="e">
        <f t="shared" si="26"/>
        <v>#N/A</v>
      </c>
      <c r="K105" s="646" t="str">
        <f>IF($AM104=0,"",VLOOKUP($AM104,③男入力!$B$10:$AN$33,7))</f>
        <v/>
      </c>
      <c r="L105" s="646" t="e">
        <f t="shared" ref="L105:N106" si="27">IF(K105=0,"",VLOOKUP(K105,$B$12:$Q$28,6))</f>
        <v>#N/A</v>
      </c>
      <c r="M105" s="646" t="e">
        <f t="shared" si="27"/>
        <v>#N/A</v>
      </c>
      <c r="N105" s="651" t="e">
        <f t="shared" si="27"/>
        <v>#N/A</v>
      </c>
      <c r="O105" s="673"/>
      <c r="P105" s="673"/>
      <c r="Q105" s="673"/>
      <c r="R105" s="673"/>
      <c r="S105" s="654"/>
      <c r="T105" s="654"/>
      <c r="U105" s="654"/>
      <c r="V105" s="654"/>
      <c r="W105" s="654"/>
      <c r="X105" s="654"/>
      <c r="Y105" s="657"/>
      <c r="Z105" s="657"/>
      <c r="AA105" s="657"/>
      <c r="AB105" s="657"/>
      <c r="AC105" s="657"/>
      <c r="AD105" s="660"/>
      <c r="AE105" s="660"/>
      <c r="AF105" s="660"/>
      <c r="AG105" s="660"/>
      <c r="AH105" s="660"/>
      <c r="AI105" s="663"/>
      <c r="AM105" s="738"/>
    </row>
    <row r="106" spans="2:39" ht="14.25" thickBot="1">
      <c r="B106" s="283"/>
      <c r="C106" s="784"/>
      <c r="D106" s="785"/>
      <c r="E106" s="785"/>
      <c r="F106" s="786"/>
      <c r="G106" s="648" t="str">
        <f>IF($AN106=0,"",VLOOKUP($AN106,③男入力!$B$10:$AN$33,3))</f>
        <v/>
      </c>
      <c r="H106" s="649" t="e">
        <f t="shared" si="26"/>
        <v>#N/A</v>
      </c>
      <c r="I106" s="649" t="e">
        <f t="shared" si="26"/>
        <v>#N/A</v>
      </c>
      <c r="J106" s="650" t="e">
        <f t="shared" si="26"/>
        <v>#N/A</v>
      </c>
      <c r="K106" s="649" t="str">
        <f>IF($AN106=0,"",VLOOKUP($AN106,③男入力!$B$10:$AN$33,7))</f>
        <v/>
      </c>
      <c r="L106" s="649" t="e">
        <f t="shared" si="27"/>
        <v>#N/A</v>
      </c>
      <c r="M106" s="649" t="e">
        <f t="shared" si="27"/>
        <v>#N/A</v>
      </c>
      <c r="N106" s="652" t="e">
        <f t="shared" si="27"/>
        <v>#N/A</v>
      </c>
      <c r="O106" s="674"/>
      <c r="P106" s="674"/>
      <c r="Q106" s="674"/>
      <c r="R106" s="674"/>
      <c r="S106" s="655"/>
      <c r="T106" s="655"/>
      <c r="U106" s="655"/>
      <c r="V106" s="655"/>
      <c r="W106" s="655"/>
      <c r="X106" s="655"/>
      <c r="Y106" s="658"/>
      <c r="Z106" s="658"/>
      <c r="AA106" s="658"/>
      <c r="AB106" s="658"/>
      <c r="AC106" s="658"/>
      <c r="AD106" s="661"/>
      <c r="AE106" s="661"/>
      <c r="AF106" s="661"/>
      <c r="AG106" s="661"/>
      <c r="AH106" s="661"/>
      <c r="AI106" s="664"/>
      <c r="AM106" s="739"/>
    </row>
    <row r="107" spans="2:39">
      <c r="AB107" s="1" t="s">
        <v>27</v>
      </c>
    </row>
    <row r="108" spans="2:39" ht="7.5" customHeight="1"/>
    <row r="109" spans="2:39" ht="30.75" customHeight="1">
      <c r="C109" s="665" t="s">
        <v>324</v>
      </c>
      <c r="D109" s="642"/>
      <c r="E109" s="642"/>
      <c r="F109" s="642"/>
      <c r="G109" s="642"/>
      <c r="H109" s="642"/>
      <c r="I109" s="642"/>
      <c r="J109" s="642"/>
      <c r="K109" s="642"/>
      <c r="L109" s="642"/>
      <c r="M109" s="642"/>
      <c r="N109" s="642"/>
      <c r="O109" s="642"/>
      <c r="P109" s="642"/>
      <c r="Q109" s="642"/>
      <c r="R109" s="642"/>
      <c r="S109" s="642"/>
      <c r="T109" s="642"/>
      <c r="U109" s="642"/>
      <c r="V109" s="642"/>
      <c r="W109" s="642"/>
      <c r="X109" s="642"/>
      <c r="Y109" s="642"/>
      <c r="Z109" s="642"/>
      <c r="AA109" s="642"/>
      <c r="AB109" s="642"/>
      <c r="AC109" s="642"/>
      <c r="AD109" s="642"/>
      <c r="AE109" s="642"/>
      <c r="AF109" s="642"/>
      <c r="AG109" s="642"/>
      <c r="AH109" s="642"/>
      <c r="AI109" s="642"/>
    </row>
    <row r="110" spans="2:39" ht="7.5" customHeight="1"/>
    <row r="111" spans="2:39" ht="15.75" customHeight="1">
      <c r="C111" s="642" t="s">
        <v>325</v>
      </c>
      <c r="D111" s="642"/>
      <c r="E111" s="642"/>
      <c r="F111" s="642"/>
      <c r="G111" s="642"/>
      <c r="H111" s="642"/>
      <c r="I111" s="642"/>
      <c r="J111" s="642"/>
      <c r="K111" s="642"/>
      <c r="L111" s="642"/>
      <c r="M111" s="642"/>
      <c r="N111" s="642"/>
      <c r="O111" s="642"/>
      <c r="P111" s="642"/>
      <c r="Q111" s="642"/>
      <c r="R111" s="642"/>
      <c r="S111" s="642"/>
      <c r="T111" s="642"/>
      <c r="U111" s="642"/>
      <c r="V111" s="642"/>
      <c r="W111" s="642"/>
      <c r="X111" s="642"/>
      <c r="Y111" s="642"/>
      <c r="Z111" s="642"/>
      <c r="AA111" s="642"/>
      <c r="AB111" s="642"/>
      <c r="AC111" s="642"/>
      <c r="AD111" s="642"/>
      <c r="AE111" s="642"/>
      <c r="AF111" s="642"/>
      <c r="AG111" s="642"/>
      <c r="AH111" s="642"/>
      <c r="AI111" s="642"/>
    </row>
    <row r="112" spans="2:39" ht="7.5" customHeight="1"/>
    <row r="113" spans="3:35" ht="15.75" customHeight="1">
      <c r="D113" s="642" t="s">
        <v>326</v>
      </c>
      <c r="E113" s="642"/>
      <c r="F113" s="642"/>
      <c r="G113" s="642"/>
      <c r="H113" s="642"/>
      <c r="I113" s="642"/>
      <c r="J113" s="642"/>
      <c r="K113" s="642"/>
      <c r="L113" s="642"/>
      <c r="M113" s="642"/>
      <c r="N113" s="642"/>
      <c r="O113" s="642"/>
      <c r="P113" s="642"/>
      <c r="Q113" s="642"/>
      <c r="R113" s="642"/>
      <c r="S113" s="642"/>
      <c r="T113" s="642"/>
      <c r="U113" s="642"/>
      <c r="V113" s="642"/>
      <c r="W113" s="642"/>
      <c r="X113" s="642"/>
      <c r="Y113" s="642"/>
      <c r="Z113" s="642"/>
      <c r="AA113" s="642"/>
      <c r="AB113" s="642"/>
      <c r="AC113" s="642"/>
      <c r="AD113" s="642"/>
      <c r="AE113" s="642"/>
      <c r="AF113" s="642"/>
      <c r="AG113" s="642"/>
    </row>
    <row r="114" spans="3:35" ht="7.5" customHeight="1"/>
    <row r="115" spans="3:35">
      <c r="E115" s="317" t="s">
        <v>104</v>
      </c>
      <c r="G115" s="643">
        <f>⑧日付!$E$6</f>
        <v>2</v>
      </c>
      <c r="H115" s="643"/>
      <c r="I115" s="317" t="s">
        <v>28</v>
      </c>
      <c r="J115" s="643">
        <f>⑧日付!$H$6</f>
        <v>0</v>
      </c>
      <c r="K115" s="643"/>
      <c r="L115" s="317" t="s">
        <v>29</v>
      </c>
      <c r="M115" s="643">
        <f>⑧日付!$K$6</f>
        <v>0</v>
      </c>
      <c r="N115" s="643"/>
      <c r="O115" s="317" t="s">
        <v>30</v>
      </c>
      <c r="P115" s="317"/>
      <c r="Q115" s="317"/>
      <c r="R115" s="317"/>
      <c r="S115" s="317"/>
    </row>
    <row r="117" spans="3:35">
      <c r="O117" s="640" t="s">
        <v>3</v>
      </c>
      <c r="P117" s="640"/>
      <c r="Q117" s="640"/>
      <c r="R117" s="640"/>
      <c r="S117" s="644">
        <f>②基本情報!$B$8</f>
        <v>0</v>
      </c>
      <c r="T117" s="644"/>
      <c r="U117" s="644"/>
      <c r="V117" s="644"/>
      <c r="W117" s="644"/>
      <c r="X117" s="644"/>
      <c r="Y117" s="644"/>
      <c r="Z117" s="644"/>
      <c r="AA117" s="644"/>
      <c r="AB117" s="644"/>
      <c r="AC117" s="644"/>
      <c r="AD117" s="644"/>
      <c r="AE117" s="644"/>
      <c r="AF117" s="644"/>
      <c r="AG117" s="644"/>
      <c r="AH117" s="644"/>
      <c r="AI117" s="644"/>
    </row>
    <row r="119" spans="3:35">
      <c r="O119" s="640" t="s">
        <v>327</v>
      </c>
      <c r="P119" s="640"/>
      <c r="Q119" s="640"/>
      <c r="R119" s="640"/>
      <c r="T119" s="641">
        <f>②基本情報!$N$11</f>
        <v>0</v>
      </c>
      <c r="U119" s="641"/>
      <c r="V119" s="641"/>
      <c r="W119" s="641"/>
      <c r="X119" s="641"/>
      <c r="Y119" s="641"/>
      <c r="Z119" s="641"/>
      <c r="AA119" s="641"/>
      <c r="AB119" s="641"/>
      <c r="AC119" s="641"/>
      <c r="AD119" s="641"/>
      <c r="AE119" s="641"/>
      <c r="AF119" s="317" t="s">
        <v>328</v>
      </c>
      <c r="AG119" s="317"/>
      <c r="AH119" s="317"/>
    </row>
    <row r="120" spans="3:35">
      <c r="O120" s="318"/>
      <c r="P120" s="318"/>
      <c r="Q120" s="318"/>
      <c r="R120" s="318"/>
      <c r="T120" s="319"/>
      <c r="U120" s="319"/>
      <c r="V120" s="319"/>
      <c r="W120" s="319"/>
      <c r="X120" s="319"/>
      <c r="Y120" s="319"/>
      <c r="Z120" s="319"/>
      <c r="AA120" s="319"/>
      <c r="AB120" s="319"/>
      <c r="AC120" s="319"/>
      <c r="AD120" s="319"/>
      <c r="AE120" s="319"/>
      <c r="AF120" s="317"/>
      <c r="AG120" s="317"/>
      <c r="AH120" s="317"/>
    </row>
    <row r="122" spans="3:35" ht="24" customHeight="1">
      <c r="H122" s="306" t="s">
        <v>104</v>
      </c>
      <c r="I122" s="2"/>
      <c r="J122" s="2"/>
      <c r="K122" s="714">
        <f>⑧日付!$E$6</f>
        <v>2</v>
      </c>
      <c r="L122" s="714"/>
      <c r="M122" s="714"/>
      <c r="N122" s="307"/>
      <c r="O122" s="315" t="s">
        <v>28</v>
      </c>
      <c r="P122" s="315" t="s">
        <v>312</v>
      </c>
      <c r="Q122" s="2"/>
      <c r="R122" s="715">
        <f>Top!$B$7</f>
        <v>0</v>
      </c>
      <c r="S122" s="715"/>
      <c r="T122" s="715"/>
      <c r="U122" s="715"/>
      <c r="V122" s="715"/>
      <c r="W122" s="715"/>
      <c r="X122" s="715"/>
      <c r="Y122" s="715"/>
      <c r="Z122" s="715"/>
      <c r="AA122" s="715"/>
      <c r="AB122" s="715"/>
      <c r="AC122" s="715"/>
      <c r="AD122" s="715"/>
      <c r="AE122" s="715"/>
      <c r="AF122" s="715"/>
      <c r="AG122" s="715"/>
      <c r="AH122" s="715"/>
      <c r="AI122" s="715"/>
    </row>
    <row r="123" spans="3:35" ht="24" customHeight="1">
      <c r="H123" s="308"/>
      <c r="I123" s="2"/>
      <c r="J123" s="2"/>
      <c r="K123" s="2"/>
      <c r="L123" s="2"/>
      <c r="M123" s="2"/>
      <c r="N123" s="2"/>
      <c r="O123" s="716">
        <f>Top!$B$8</f>
        <v>0</v>
      </c>
      <c r="P123" s="717"/>
      <c r="Q123" s="717"/>
      <c r="R123" s="717"/>
      <c r="S123" s="717"/>
      <c r="T123" s="718" t="s">
        <v>313</v>
      </c>
      <c r="U123" s="719"/>
      <c r="V123" s="719"/>
      <c r="W123" s="719"/>
      <c r="X123" s="719"/>
      <c r="Y123" s="719"/>
      <c r="Z123" s="719"/>
      <c r="AA123" s="2"/>
      <c r="AB123" s="2"/>
      <c r="AC123" s="2"/>
      <c r="AD123" s="2"/>
    </row>
    <row r="124" spans="3:35" ht="24" customHeight="1">
      <c r="H124" s="720" t="s">
        <v>330</v>
      </c>
      <c r="I124" s="721"/>
      <c r="J124" s="721"/>
      <c r="K124" s="721"/>
      <c r="L124" s="721"/>
      <c r="M124" s="721"/>
      <c r="N124" s="721"/>
      <c r="O124" s="721"/>
      <c r="P124" s="721"/>
      <c r="Q124" s="721"/>
      <c r="R124" s="721"/>
      <c r="S124" s="721"/>
      <c r="T124" s="721"/>
      <c r="U124" s="721"/>
      <c r="V124" s="721"/>
      <c r="W124" s="721"/>
      <c r="X124" s="721"/>
      <c r="Y124" s="721"/>
      <c r="Z124" s="721"/>
      <c r="AA124" s="721"/>
      <c r="AB124" s="721"/>
      <c r="AC124" s="721"/>
      <c r="AD124" s="721"/>
    </row>
    <row r="125" spans="3:35" ht="14.25" customHeight="1" thickBot="1">
      <c r="H125" s="315"/>
      <c r="I125" s="316"/>
      <c r="J125" s="316"/>
      <c r="K125" s="316"/>
      <c r="L125" s="316"/>
      <c r="M125" s="316"/>
      <c r="N125" s="316"/>
      <c r="O125" s="316"/>
      <c r="P125" s="316"/>
      <c r="Q125" s="316"/>
      <c r="R125" s="316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316"/>
      <c r="AD125" s="316"/>
    </row>
    <row r="126" spans="3:35">
      <c r="C126" s="722" t="s">
        <v>0</v>
      </c>
      <c r="D126" s="723"/>
      <c r="E126" s="723"/>
      <c r="F126" s="723"/>
      <c r="G126" s="723"/>
      <c r="H126" s="723"/>
      <c r="I126" s="723"/>
      <c r="J126" s="724"/>
      <c r="K126" s="725" t="s">
        <v>0</v>
      </c>
      <c r="L126" s="726"/>
      <c r="M126" s="726"/>
      <c r="N126" s="727"/>
      <c r="O126" s="728" t="s">
        <v>1</v>
      </c>
      <c r="P126" s="728"/>
      <c r="Q126" s="728"/>
      <c r="R126" s="728"/>
      <c r="S126" s="728"/>
      <c r="T126" s="728"/>
      <c r="U126" s="728"/>
      <c r="V126" s="728"/>
      <c r="W126" s="728"/>
      <c r="X126" s="728"/>
      <c r="Y126" s="728"/>
      <c r="Z126" s="728"/>
      <c r="AA126" s="728"/>
      <c r="AB126" s="728"/>
      <c r="AC126" s="723" t="s">
        <v>2</v>
      </c>
      <c r="AD126" s="723"/>
      <c r="AE126" s="723"/>
      <c r="AF126" s="723"/>
      <c r="AG126" s="723"/>
      <c r="AH126" s="723"/>
      <c r="AI126" s="730"/>
    </row>
    <row r="127" spans="3:35">
      <c r="C127" s="731" t="s">
        <v>3</v>
      </c>
      <c r="D127" s="732"/>
      <c r="E127" s="732"/>
      <c r="F127" s="732"/>
      <c r="G127" s="732"/>
      <c r="H127" s="732"/>
      <c r="I127" s="732"/>
      <c r="J127" s="733"/>
      <c r="K127" s="734" t="s">
        <v>4</v>
      </c>
      <c r="L127" s="735"/>
      <c r="M127" s="735"/>
      <c r="N127" s="736"/>
      <c r="O127" s="729"/>
      <c r="P127" s="729"/>
      <c r="Q127" s="729"/>
      <c r="R127" s="729"/>
      <c r="S127" s="729"/>
      <c r="T127" s="729"/>
      <c r="U127" s="729"/>
      <c r="V127" s="729"/>
      <c r="W127" s="729"/>
      <c r="X127" s="729"/>
      <c r="Y127" s="729"/>
      <c r="Z127" s="729"/>
      <c r="AA127" s="729"/>
      <c r="AB127" s="729"/>
      <c r="AC127" s="626"/>
      <c r="AD127" s="626"/>
      <c r="AE127" s="626"/>
      <c r="AF127" s="626"/>
      <c r="AG127" s="626"/>
      <c r="AH127" s="626"/>
      <c r="AI127" s="627"/>
    </row>
    <row r="128" spans="3:35">
      <c r="C128" s="705">
        <f>②基本情報!$B$7</f>
        <v>0</v>
      </c>
      <c r="D128" s="706"/>
      <c r="E128" s="706"/>
      <c r="F128" s="706"/>
      <c r="G128" s="706"/>
      <c r="H128" s="706"/>
      <c r="I128" s="706"/>
      <c r="J128" s="707"/>
      <c r="K128" s="740">
        <f>②基本情報!$J$7</f>
        <v>0</v>
      </c>
      <c r="L128" s="741"/>
      <c r="M128" s="741"/>
      <c r="N128" s="742"/>
      <c r="O128" s="309" t="s">
        <v>5</v>
      </c>
      <c r="P128" s="743">
        <f>②基本情報!$O$7</f>
        <v>0</v>
      </c>
      <c r="Q128" s="744"/>
      <c r="R128" s="744"/>
      <c r="S128" s="744"/>
      <c r="T128" s="744"/>
      <c r="U128" s="744"/>
      <c r="V128" s="744"/>
      <c r="W128" s="744"/>
      <c r="X128" s="744"/>
      <c r="Y128" s="744"/>
      <c r="Z128" s="744"/>
      <c r="AA128" s="744"/>
      <c r="AB128" s="744"/>
      <c r="AC128" s="745">
        <f>②基本情報!$AB$7</f>
        <v>0</v>
      </c>
      <c r="AD128" s="745"/>
      <c r="AE128" s="745"/>
      <c r="AF128" s="745"/>
      <c r="AG128" s="745"/>
      <c r="AH128" s="745"/>
      <c r="AI128" s="746"/>
    </row>
    <row r="129" spans="3:35">
      <c r="C129" s="708">
        <f>②基本情報!$B$8</f>
        <v>0</v>
      </c>
      <c r="D129" s="709"/>
      <c r="E129" s="709"/>
      <c r="F129" s="709"/>
      <c r="G129" s="709"/>
      <c r="H129" s="709"/>
      <c r="I129" s="709"/>
      <c r="J129" s="710"/>
      <c r="K129" s="751">
        <f>②基本情報!$J$8</f>
        <v>0</v>
      </c>
      <c r="L129" s="751"/>
      <c r="M129" s="751"/>
      <c r="N129" s="751"/>
      <c r="O129" s="753">
        <f>②基本情報!$R$8</f>
        <v>0</v>
      </c>
      <c r="P129" s="753"/>
      <c r="Q129" s="753"/>
      <c r="R129" s="753"/>
      <c r="S129" s="753"/>
      <c r="T129" s="753"/>
      <c r="U129" s="753"/>
      <c r="V129" s="753"/>
      <c r="W129" s="753"/>
      <c r="X129" s="753"/>
      <c r="Y129" s="753"/>
      <c r="Z129" s="753"/>
      <c r="AA129" s="753"/>
      <c r="AB129" s="753"/>
      <c r="AC129" s="747"/>
      <c r="AD129" s="747"/>
      <c r="AE129" s="747"/>
      <c r="AF129" s="747"/>
      <c r="AG129" s="747"/>
      <c r="AH129" s="747"/>
      <c r="AI129" s="748"/>
    </row>
    <row r="130" spans="3:35" ht="14.25" thickBot="1">
      <c r="C130" s="711"/>
      <c r="D130" s="712"/>
      <c r="E130" s="712"/>
      <c r="F130" s="712"/>
      <c r="G130" s="712"/>
      <c r="H130" s="712"/>
      <c r="I130" s="712"/>
      <c r="J130" s="713"/>
      <c r="K130" s="752"/>
      <c r="L130" s="752"/>
      <c r="M130" s="752"/>
      <c r="N130" s="752"/>
      <c r="O130" s="754"/>
      <c r="P130" s="754"/>
      <c r="Q130" s="754"/>
      <c r="R130" s="754"/>
      <c r="S130" s="754"/>
      <c r="T130" s="754"/>
      <c r="U130" s="754"/>
      <c r="V130" s="754"/>
      <c r="W130" s="754"/>
      <c r="X130" s="754"/>
      <c r="Y130" s="754"/>
      <c r="Z130" s="754"/>
      <c r="AA130" s="754"/>
      <c r="AB130" s="754"/>
      <c r="AC130" s="749"/>
      <c r="AD130" s="749"/>
      <c r="AE130" s="749"/>
      <c r="AF130" s="749"/>
      <c r="AG130" s="749"/>
      <c r="AH130" s="749"/>
      <c r="AI130" s="750"/>
    </row>
    <row r="131" spans="3:35" ht="14.25" thickBot="1"/>
    <row r="132" spans="3:35">
      <c r="C132" s="675" t="s">
        <v>366</v>
      </c>
      <c r="D132" s="551"/>
      <c r="E132" s="551"/>
      <c r="F132" s="551"/>
      <c r="G132" s="676"/>
      <c r="H132" s="551" t="s">
        <v>6</v>
      </c>
      <c r="I132" s="551"/>
      <c r="J132" s="676"/>
      <c r="K132" s="692">
        <f>②基本情報!$E$15</f>
        <v>0</v>
      </c>
      <c r="L132" s="692"/>
      <c r="M132" s="692"/>
      <c r="N132" s="693"/>
      <c r="O132" s="686" t="s">
        <v>0</v>
      </c>
      <c r="P132" s="687"/>
      <c r="Q132" s="687"/>
      <c r="R132" s="687"/>
      <c r="S132" s="687"/>
      <c r="T132" s="687"/>
      <c r="U132" s="695"/>
      <c r="V132" s="669">
        <f>②基本情報!$P$15</f>
        <v>0</v>
      </c>
      <c r="W132" s="669"/>
      <c r="X132" s="669"/>
      <c r="Y132" s="669"/>
      <c r="Z132" s="669"/>
      <c r="AA132" s="669"/>
      <c r="AB132" s="670"/>
      <c r="AC132" s="669">
        <f>②基本情報!$W$15</f>
        <v>0</v>
      </c>
      <c r="AD132" s="669"/>
      <c r="AE132" s="669"/>
      <c r="AF132" s="669"/>
      <c r="AG132" s="669"/>
      <c r="AH132" s="669"/>
      <c r="AI132" s="696"/>
    </row>
    <row r="133" spans="3:35">
      <c r="C133" s="666"/>
      <c r="D133" s="554"/>
      <c r="E133" s="554"/>
      <c r="F133" s="554"/>
      <c r="G133" s="667"/>
      <c r="H133" s="554"/>
      <c r="I133" s="554"/>
      <c r="J133" s="667"/>
      <c r="K133" s="646"/>
      <c r="L133" s="646"/>
      <c r="M133" s="646"/>
      <c r="N133" s="646"/>
      <c r="O133" s="683" t="s">
        <v>9</v>
      </c>
      <c r="P133" s="684"/>
      <c r="Q133" s="684"/>
      <c r="R133" s="684"/>
      <c r="S133" s="684"/>
      <c r="T133" s="684"/>
      <c r="U133" s="685"/>
      <c r="V133" s="699">
        <f>②基本情報!$P$16</f>
        <v>0</v>
      </c>
      <c r="W133" s="699"/>
      <c r="X133" s="699"/>
      <c r="Y133" s="699"/>
      <c r="Z133" s="699"/>
      <c r="AA133" s="699"/>
      <c r="AB133" s="700"/>
      <c r="AC133" s="702">
        <f>②基本情報!$W$16</f>
        <v>0</v>
      </c>
      <c r="AD133" s="702"/>
      <c r="AE133" s="702"/>
      <c r="AF133" s="702"/>
      <c r="AG133" s="702"/>
      <c r="AH133" s="702"/>
      <c r="AI133" s="703"/>
    </row>
    <row r="134" spans="3:35">
      <c r="C134" s="689"/>
      <c r="D134" s="690"/>
      <c r="E134" s="690"/>
      <c r="F134" s="690"/>
      <c r="G134" s="691"/>
      <c r="H134" s="690"/>
      <c r="I134" s="690"/>
      <c r="J134" s="691"/>
      <c r="K134" s="694"/>
      <c r="L134" s="694"/>
      <c r="M134" s="694"/>
      <c r="N134" s="694"/>
      <c r="O134" s="697"/>
      <c r="P134" s="690"/>
      <c r="Q134" s="690"/>
      <c r="R134" s="690"/>
      <c r="S134" s="690"/>
      <c r="T134" s="690"/>
      <c r="U134" s="698"/>
      <c r="V134" s="694"/>
      <c r="W134" s="694"/>
      <c r="X134" s="694"/>
      <c r="Y134" s="694"/>
      <c r="Z134" s="694"/>
      <c r="AA134" s="694"/>
      <c r="AB134" s="701"/>
      <c r="AC134" s="694"/>
      <c r="AD134" s="694"/>
      <c r="AE134" s="694"/>
      <c r="AF134" s="694"/>
      <c r="AG134" s="694"/>
      <c r="AH134" s="694"/>
      <c r="AI134" s="704"/>
    </row>
    <row r="135" spans="3:35">
      <c r="C135" s="571" t="s">
        <v>315</v>
      </c>
      <c r="D135" s="543"/>
      <c r="E135" s="543"/>
      <c r="F135" s="543"/>
      <c r="G135" s="543"/>
      <c r="H135" s="543"/>
      <c r="I135" s="543"/>
      <c r="J135" s="548"/>
      <c r="K135" s="542" t="s">
        <v>316</v>
      </c>
      <c r="L135" s="543"/>
      <c r="M135" s="543"/>
      <c r="N135" s="543"/>
      <c r="O135" s="554"/>
      <c r="P135" s="554"/>
      <c r="Q135" s="677"/>
      <c r="R135" s="646">
        <f>②基本情報!$P$18</f>
        <v>0</v>
      </c>
      <c r="S135" s="646"/>
      <c r="T135" s="646"/>
      <c r="U135" s="646"/>
      <c r="V135" s="646"/>
      <c r="W135" s="679"/>
      <c r="X135" s="679"/>
      <c r="Y135" s="679"/>
      <c r="Z135" s="679"/>
      <c r="AA135" s="679"/>
      <c r="AB135" s="679"/>
      <c r="AC135" s="679"/>
      <c r="AD135" s="679"/>
      <c r="AE135" s="679"/>
      <c r="AF135" s="679"/>
      <c r="AG135" s="679"/>
      <c r="AH135" s="679"/>
      <c r="AI135" s="680"/>
    </row>
    <row r="136" spans="3:35" ht="14.25" thickBot="1">
      <c r="C136" s="572"/>
      <c r="D136" s="546"/>
      <c r="E136" s="546"/>
      <c r="F136" s="546"/>
      <c r="G136" s="546"/>
      <c r="H136" s="546"/>
      <c r="I136" s="546"/>
      <c r="J136" s="549"/>
      <c r="K136" s="545"/>
      <c r="L136" s="546"/>
      <c r="M136" s="546"/>
      <c r="N136" s="546"/>
      <c r="O136" s="546"/>
      <c r="P136" s="546"/>
      <c r="Q136" s="678"/>
      <c r="R136" s="649"/>
      <c r="S136" s="649"/>
      <c r="T136" s="649"/>
      <c r="U136" s="649"/>
      <c r="V136" s="649"/>
      <c r="W136" s="649"/>
      <c r="X136" s="649"/>
      <c r="Y136" s="649"/>
      <c r="Z136" s="649"/>
      <c r="AA136" s="649"/>
      <c r="AB136" s="649"/>
      <c r="AC136" s="649"/>
      <c r="AD136" s="649"/>
      <c r="AE136" s="649"/>
      <c r="AF136" s="649"/>
      <c r="AG136" s="649"/>
      <c r="AH136" s="649"/>
      <c r="AI136" s="681"/>
    </row>
    <row r="137" spans="3:35" ht="14.25" thickBot="1"/>
    <row r="138" spans="3:35">
      <c r="C138" s="774" t="s">
        <v>180</v>
      </c>
      <c r="D138" s="692"/>
      <c r="E138" s="692"/>
      <c r="F138" s="692"/>
      <c r="G138" s="693"/>
      <c r="H138" s="692">
        <f>②基本情報!$B$34</f>
        <v>0</v>
      </c>
      <c r="I138" s="692"/>
      <c r="J138" s="692"/>
      <c r="K138" s="692"/>
      <c r="L138" s="692"/>
      <c r="M138" s="692"/>
      <c r="N138" s="693"/>
      <c r="O138" s="759" t="s">
        <v>0</v>
      </c>
      <c r="P138" s="760"/>
      <c r="Q138" s="760"/>
      <c r="R138" s="760"/>
      <c r="S138" s="760"/>
      <c r="T138" s="760"/>
      <c r="U138" s="761"/>
      <c r="V138" s="669">
        <f>②基本情報!$L$33</f>
        <v>0</v>
      </c>
      <c r="W138" s="669"/>
      <c r="X138" s="669"/>
      <c r="Y138" s="669"/>
      <c r="Z138" s="669"/>
      <c r="AA138" s="669"/>
      <c r="AB138" s="669"/>
      <c r="AC138" s="668">
        <f>②基本情報!$Q$33</f>
        <v>0</v>
      </c>
      <c r="AD138" s="669"/>
      <c r="AE138" s="669"/>
      <c r="AF138" s="669"/>
      <c r="AG138" s="669"/>
      <c r="AH138" s="669"/>
      <c r="AI138" s="696"/>
    </row>
    <row r="139" spans="3:35">
      <c r="C139" s="775"/>
      <c r="D139" s="646"/>
      <c r="E139" s="646"/>
      <c r="F139" s="646"/>
      <c r="G139" s="651"/>
      <c r="H139" s="646"/>
      <c r="I139" s="646"/>
      <c r="J139" s="646"/>
      <c r="K139" s="646"/>
      <c r="L139" s="646"/>
      <c r="M139" s="646"/>
      <c r="N139" s="651"/>
      <c r="O139" s="762" t="s">
        <v>11</v>
      </c>
      <c r="P139" s="763"/>
      <c r="Q139" s="763"/>
      <c r="R139" s="763"/>
      <c r="S139" s="763"/>
      <c r="T139" s="763"/>
      <c r="U139" s="764"/>
      <c r="V139" s="699">
        <f>②基本情報!$L$34</f>
        <v>0</v>
      </c>
      <c r="W139" s="699"/>
      <c r="X139" s="699"/>
      <c r="Y139" s="699"/>
      <c r="Z139" s="699"/>
      <c r="AA139" s="699"/>
      <c r="AB139" s="699"/>
      <c r="AC139" s="768">
        <f>②基本情報!$Q$34</f>
        <v>0</v>
      </c>
      <c r="AD139" s="769"/>
      <c r="AE139" s="769"/>
      <c r="AF139" s="769"/>
      <c r="AG139" s="769"/>
      <c r="AH139" s="769"/>
      <c r="AI139" s="770"/>
    </row>
    <row r="140" spans="3:35" ht="14.25" thickBot="1">
      <c r="C140" s="776"/>
      <c r="D140" s="649"/>
      <c r="E140" s="649"/>
      <c r="F140" s="649"/>
      <c r="G140" s="652"/>
      <c r="H140" s="649"/>
      <c r="I140" s="649"/>
      <c r="J140" s="649"/>
      <c r="K140" s="649"/>
      <c r="L140" s="649"/>
      <c r="M140" s="649"/>
      <c r="N140" s="652"/>
      <c r="O140" s="765"/>
      <c r="P140" s="766"/>
      <c r="Q140" s="766"/>
      <c r="R140" s="766"/>
      <c r="S140" s="766"/>
      <c r="T140" s="766"/>
      <c r="U140" s="767"/>
      <c r="V140" s="649"/>
      <c r="W140" s="649"/>
      <c r="X140" s="649"/>
      <c r="Y140" s="649"/>
      <c r="Z140" s="649"/>
      <c r="AA140" s="649"/>
      <c r="AB140" s="649"/>
      <c r="AC140" s="771"/>
      <c r="AD140" s="772"/>
      <c r="AE140" s="772"/>
      <c r="AF140" s="772"/>
      <c r="AG140" s="772"/>
      <c r="AH140" s="772"/>
      <c r="AI140" s="773"/>
    </row>
    <row r="141" spans="3:35" ht="14.25" thickBot="1"/>
    <row r="142" spans="3:35">
      <c r="C142" s="675" t="s">
        <v>331</v>
      </c>
      <c r="D142" s="551"/>
      <c r="E142" s="551"/>
      <c r="F142" s="676"/>
      <c r="G142" s="686" t="s">
        <v>317</v>
      </c>
      <c r="H142" s="687"/>
      <c r="I142" s="687"/>
      <c r="J142" s="687"/>
      <c r="K142" s="687"/>
      <c r="L142" s="687"/>
      <c r="M142" s="687"/>
      <c r="N142" s="688"/>
      <c r="O142" s="794" t="s">
        <v>14</v>
      </c>
      <c r="P142" s="676"/>
      <c r="Q142" s="794" t="s">
        <v>15</v>
      </c>
      <c r="R142" s="676"/>
      <c r="S142" s="794" t="s">
        <v>16</v>
      </c>
      <c r="T142" s="551"/>
      <c r="U142" s="551"/>
      <c r="V142" s="551"/>
      <c r="W142" s="551"/>
      <c r="X142" s="676"/>
      <c r="Y142" s="550" t="s">
        <v>17</v>
      </c>
      <c r="Z142" s="565"/>
      <c r="AA142" s="565"/>
      <c r="AB142" s="565"/>
      <c r="AC142" s="795"/>
      <c r="AD142" s="787" t="s">
        <v>18</v>
      </c>
      <c r="AE142" s="788"/>
      <c r="AF142" s="800"/>
      <c r="AG142" s="787" t="s">
        <v>19</v>
      </c>
      <c r="AH142" s="788"/>
      <c r="AI142" s="789"/>
    </row>
    <row r="143" spans="3:35" ht="13.5" customHeight="1">
      <c r="C143" s="666"/>
      <c r="D143" s="554"/>
      <c r="E143" s="554"/>
      <c r="F143" s="667"/>
      <c r="G143" s="683" t="s">
        <v>20</v>
      </c>
      <c r="H143" s="684"/>
      <c r="I143" s="684"/>
      <c r="J143" s="685"/>
      <c r="K143" s="554" t="s">
        <v>21</v>
      </c>
      <c r="L143" s="554"/>
      <c r="M143" s="554"/>
      <c r="N143" s="667"/>
      <c r="O143" s="553"/>
      <c r="P143" s="667"/>
      <c r="Q143" s="553"/>
      <c r="R143" s="667"/>
      <c r="S143" s="553"/>
      <c r="T143" s="554"/>
      <c r="U143" s="554"/>
      <c r="V143" s="554"/>
      <c r="W143" s="554"/>
      <c r="X143" s="667"/>
      <c r="Y143" s="796"/>
      <c r="Z143" s="567"/>
      <c r="AA143" s="567"/>
      <c r="AB143" s="567"/>
      <c r="AC143" s="797"/>
      <c r="AD143" s="790"/>
      <c r="AE143" s="791"/>
      <c r="AF143" s="801"/>
      <c r="AG143" s="790"/>
      <c r="AH143" s="791"/>
      <c r="AI143" s="792"/>
    </row>
    <row r="144" spans="3:35" ht="14.25" thickBot="1">
      <c r="C144" s="572"/>
      <c r="D144" s="546"/>
      <c r="E144" s="546"/>
      <c r="F144" s="549"/>
      <c r="G144" s="545"/>
      <c r="H144" s="546"/>
      <c r="I144" s="546"/>
      <c r="J144" s="678"/>
      <c r="K144" s="546"/>
      <c r="L144" s="546"/>
      <c r="M144" s="546"/>
      <c r="N144" s="549"/>
      <c r="O144" s="545"/>
      <c r="P144" s="549"/>
      <c r="Q144" s="545"/>
      <c r="R144" s="549"/>
      <c r="S144" s="545"/>
      <c r="T144" s="546"/>
      <c r="U144" s="546"/>
      <c r="V144" s="546"/>
      <c r="W144" s="546"/>
      <c r="X144" s="549"/>
      <c r="Y144" s="798"/>
      <c r="Z144" s="569"/>
      <c r="AA144" s="569"/>
      <c r="AB144" s="569"/>
      <c r="AC144" s="799"/>
      <c r="AD144" s="765"/>
      <c r="AE144" s="766"/>
      <c r="AF144" s="767"/>
      <c r="AG144" s="765"/>
      <c r="AH144" s="766"/>
      <c r="AI144" s="793"/>
    </row>
    <row r="145" spans="2:39">
      <c r="B145" s="283"/>
      <c r="C145" s="778" t="str">
        <f>IF($AM145=0,"",VLOOKUP($AM145,③男入力!$B$10:$AS$33,40))</f>
        <v/>
      </c>
      <c r="D145" s="779"/>
      <c r="E145" s="779"/>
      <c r="F145" s="780"/>
      <c r="G145" s="668" t="str">
        <f>IF($AM145=0,"",VLOOKUP($AM145,③男入力!$B$10:$AN$33,11))</f>
        <v/>
      </c>
      <c r="H145" s="669"/>
      <c r="I145" s="669"/>
      <c r="J145" s="670"/>
      <c r="K145" s="669" t="str">
        <f>IF($AM145=0,"",VLOOKUP($AM145,③男入力!$B$10:$AN$33,15))</f>
        <v/>
      </c>
      <c r="L145" s="669"/>
      <c r="M145" s="669"/>
      <c r="N145" s="671"/>
      <c r="O145" s="672" t="str">
        <f>IF($AM145=0,"",VLOOKUP($AM145,③男入力!$B$10:$AN$33,19))</f>
        <v/>
      </c>
      <c r="P145" s="672"/>
      <c r="Q145" s="672" t="str">
        <f>IF($AM145=0,"",VLOOKUP($AM145,③男入力!$B$10:$AN$33,21))</f>
        <v/>
      </c>
      <c r="R145" s="672"/>
      <c r="S145" s="653" t="str">
        <f>IF($AM145=0,"",VLOOKUP($AM145,③男入力!$B$10:$AN$33,23))</f>
        <v/>
      </c>
      <c r="T145" s="653"/>
      <c r="U145" s="653"/>
      <c r="V145" s="653"/>
      <c r="W145" s="653"/>
      <c r="X145" s="653"/>
      <c r="Y145" s="656" t="str">
        <f>IF($AM145=0,"",VLOOKUP($AM145,③男入力!$B$10:$AN$33,29))</f>
        <v/>
      </c>
      <c r="Z145" s="656"/>
      <c r="AA145" s="656"/>
      <c r="AB145" s="656"/>
      <c r="AC145" s="656"/>
      <c r="AD145" s="659" t="str">
        <f>IF($AM145=0,"",VLOOKUP($AM145,③男入力!$B$10:$AN$33,34))</f>
        <v/>
      </c>
      <c r="AE145" s="659"/>
      <c r="AF145" s="659"/>
      <c r="AG145" s="659" t="str">
        <f>IF($AM145=0,"",VLOOKUP($AM145,③男入力!$B$10:$AN$33,37))</f>
        <v/>
      </c>
      <c r="AH145" s="659"/>
      <c r="AI145" s="662"/>
      <c r="AM145" s="737">
        <f>⑥男選手!AD24</f>
        <v>0</v>
      </c>
    </row>
    <row r="146" spans="2:39">
      <c r="B146" s="283"/>
      <c r="C146" s="781"/>
      <c r="D146" s="782"/>
      <c r="E146" s="782"/>
      <c r="F146" s="783"/>
      <c r="G146" s="645" t="str">
        <f>IF($AM145=0,"",VLOOKUP($AM145,③男入力!$B$10:$AN$33,3))</f>
        <v/>
      </c>
      <c r="H146" s="646" t="e">
        <f t="shared" ref="H146:J147" si="28">IF(G146=0,"",VLOOKUP(G146,$B$12:$Q$28,6))</f>
        <v>#N/A</v>
      </c>
      <c r="I146" s="646" t="e">
        <f t="shared" si="28"/>
        <v>#N/A</v>
      </c>
      <c r="J146" s="647" t="e">
        <f t="shared" si="28"/>
        <v>#N/A</v>
      </c>
      <c r="K146" s="646" t="str">
        <f>IF($AM145=0,"",VLOOKUP($AM145,③男入力!$B$10:$AN$33,7))</f>
        <v/>
      </c>
      <c r="L146" s="646" t="e">
        <f t="shared" ref="L146:N147" si="29">IF(K146=0,"",VLOOKUP(K146,$B$12:$Q$28,6))</f>
        <v>#N/A</v>
      </c>
      <c r="M146" s="646" t="e">
        <f t="shared" si="29"/>
        <v>#N/A</v>
      </c>
      <c r="N146" s="651" t="e">
        <f t="shared" si="29"/>
        <v>#N/A</v>
      </c>
      <c r="O146" s="673"/>
      <c r="P146" s="673"/>
      <c r="Q146" s="673"/>
      <c r="R146" s="673"/>
      <c r="S146" s="654"/>
      <c r="T146" s="654"/>
      <c r="U146" s="654"/>
      <c r="V146" s="654"/>
      <c r="W146" s="654"/>
      <c r="X146" s="654"/>
      <c r="Y146" s="657"/>
      <c r="Z146" s="657"/>
      <c r="AA146" s="657"/>
      <c r="AB146" s="657"/>
      <c r="AC146" s="657"/>
      <c r="AD146" s="660"/>
      <c r="AE146" s="660"/>
      <c r="AF146" s="660"/>
      <c r="AG146" s="660"/>
      <c r="AH146" s="660"/>
      <c r="AI146" s="663"/>
      <c r="AM146" s="738"/>
    </row>
    <row r="147" spans="2:39" ht="14.25" thickBot="1">
      <c r="B147" s="283"/>
      <c r="C147" s="784"/>
      <c r="D147" s="785"/>
      <c r="E147" s="785"/>
      <c r="F147" s="786"/>
      <c r="G147" s="648" t="str">
        <f>IF($AN147=0,"",VLOOKUP($AN147,③男入力!$B$10:$AN$33,3))</f>
        <v/>
      </c>
      <c r="H147" s="649" t="e">
        <f t="shared" si="28"/>
        <v>#N/A</v>
      </c>
      <c r="I147" s="649" t="e">
        <f t="shared" si="28"/>
        <v>#N/A</v>
      </c>
      <c r="J147" s="650" t="e">
        <f t="shared" si="28"/>
        <v>#N/A</v>
      </c>
      <c r="K147" s="649" t="str">
        <f>IF($AN147=0,"",VLOOKUP($AN147,③男入力!$B$10:$AN$33,7))</f>
        <v/>
      </c>
      <c r="L147" s="649" t="e">
        <f t="shared" si="29"/>
        <v>#N/A</v>
      </c>
      <c r="M147" s="649" t="e">
        <f t="shared" si="29"/>
        <v>#N/A</v>
      </c>
      <c r="N147" s="652" t="e">
        <f t="shared" si="29"/>
        <v>#N/A</v>
      </c>
      <c r="O147" s="674"/>
      <c r="P147" s="674"/>
      <c r="Q147" s="674"/>
      <c r="R147" s="674"/>
      <c r="S147" s="655"/>
      <c r="T147" s="655"/>
      <c r="U147" s="655"/>
      <c r="V147" s="655"/>
      <c r="W147" s="655"/>
      <c r="X147" s="655"/>
      <c r="Y147" s="658"/>
      <c r="Z147" s="658"/>
      <c r="AA147" s="658"/>
      <c r="AB147" s="658"/>
      <c r="AC147" s="658"/>
      <c r="AD147" s="661"/>
      <c r="AE147" s="661"/>
      <c r="AF147" s="661"/>
      <c r="AG147" s="661"/>
      <c r="AH147" s="661"/>
      <c r="AI147" s="664"/>
      <c r="AM147" s="739"/>
    </row>
    <row r="148" spans="2:39">
      <c r="C148" s="778" t="str">
        <f>IF($AM148=0,"",VLOOKUP($AM148,③男入力!$B$10:$AS$33,40))</f>
        <v/>
      </c>
      <c r="D148" s="779"/>
      <c r="E148" s="779"/>
      <c r="F148" s="780"/>
      <c r="G148" s="668" t="str">
        <f>IF($AM148=0,"",VLOOKUP($AM148,③男入力!$B$10:$AN$33,11))</f>
        <v/>
      </c>
      <c r="H148" s="669"/>
      <c r="I148" s="669"/>
      <c r="J148" s="670"/>
      <c r="K148" s="669" t="str">
        <f>IF($AM148=0,"",VLOOKUP($AM148,③男入力!$B$10:$AN$33,15))</f>
        <v/>
      </c>
      <c r="L148" s="669"/>
      <c r="M148" s="669"/>
      <c r="N148" s="671"/>
      <c r="O148" s="672" t="str">
        <f>IF($AM148=0,"",VLOOKUP($AM148,③男入力!$B$10:$AN$33,19))</f>
        <v/>
      </c>
      <c r="P148" s="672"/>
      <c r="Q148" s="672" t="str">
        <f>IF($AM148=0,"",VLOOKUP($AM148,③男入力!$B$10:$AN$33,21))</f>
        <v/>
      </c>
      <c r="R148" s="672"/>
      <c r="S148" s="653" t="str">
        <f>IF($AM148=0,"",VLOOKUP($AM148,③男入力!$B$10:$AN$33,23))</f>
        <v/>
      </c>
      <c r="T148" s="653"/>
      <c r="U148" s="653"/>
      <c r="V148" s="653"/>
      <c r="W148" s="653"/>
      <c r="X148" s="653"/>
      <c r="Y148" s="656" t="str">
        <f>IF($AM148=0,"",VLOOKUP($AM148,③男入力!$B$10:$AN$33,29))</f>
        <v/>
      </c>
      <c r="Z148" s="656"/>
      <c r="AA148" s="656"/>
      <c r="AB148" s="656"/>
      <c r="AC148" s="656"/>
      <c r="AD148" s="659" t="str">
        <f>IF($AM148=0,"",VLOOKUP($AM148,③男入力!$B$10:$AN$33,34))</f>
        <v/>
      </c>
      <c r="AE148" s="659"/>
      <c r="AF148" s="659"/>
      <c r="AG148" s="659" t="str">
        <f>IF($AM148=0,"",VLOOKUP($AM148,③男入力!$B$10:$AN$33,37))</f>
        <v/>
      </c>
      <c r="AH148" s="659"/>
      <c r="AI148" s="662"/>
      <c r="AM148" s="737">
        <f>⑥男選手!AD25</f>
        <v>0</v>
      </c>
    </row>
    <row r="149" spans="2:39">
      <c r="C149" s="781"/>
      <c r="D149" s="782"/>
      <c r="E149" s="782"/>
      <c r="F149" s="783"/>
      <c r="G149" s="645" t="str">
        <f>IF($AM148=0,"",VLOOKUP($AM148,③男入力!$B$10:$AN$33,3))</f>
        <v/>
      </c>
      <c r="H149" s="646" t="e">
        <f t="shared" ref="H149:J150" si="30">IF(G149=0,"",VLOOKUP(G149,$B$12:$Q$28,6))</f>
        <v>#N/A</v>
      </c>
      <c r="I149" s="646" t="e">
        <f t="shared" si="30"/>
        <v>#N/A</v>
      </c>
      <c r="J149" s="647" t="e">
        <f t="shared" si="30"/>
        <v>#N/A</v>
      </c>
      <c r="K149" s="646" t="str">
        <f>IF($AM148=0,"",VLOOKUP($AM148,③男入力!$B$10:$AN$33,7))</f>
        <v/>
      </c>
      <c r="L149" s="646" t="e">
        <f t="shared" ref="L149:N150" si="31">IF(K149=0,"",VLOOKUP(K149,$B$12:$Q$28,6))</f>
        <v>#N/A</v>
      </c>
      <c r="M149" s="646" t="e">
        <f t="shared" si="31"/>
        <v>#N/A</v>
      </c>
      <c r="N149" s="651" t="e">
        <f t="shared" si="31"/>
        <v>#N/A</v>
      </c>
      <c r="O149" s="673"/>
      <c r="P149" s="673"/>
      <c r="Q149" s="673"/>
      <c r="R149" s="673"/>
      <c r="S149" s="654"/>
      <c r="T149" s="654"/>
      <c r="U149" s="654"/>
      <c r="V149" s="654"/>
      <c r="W149" s="654"/>
      <c r="X149" s="654"/>
      <c r="Y149" s="657"/>
      <c r="Z149" s="657"/>
      <c r="AA149" s="657"/>
      <c r="AB149" s="657"/>
      <c r="AC149" s="657"/>
      <c r="AD149" s="660"/>
      <c r="AE149" s="660"/>
      <c r="AF149" s="660"/>
      <c r="AG149" s="660"/>
      <c r="AH149" s="660"/>
      <c r="AI149" s="663"/>
      <c r="AM149" s="738"/>
    </row>
    <row r="150" spans="2:39" ht="14.25" thickBot="1">
      <c r="C150" s="784"/>
      <c r="D150" s="785"/>
      <c r="E150" s="785"/>
      <c r="F150" s="786"/>
      <c r="G150" s="648" t="str">
        <f>IF($AN150=0,"",VLOOKUP($AN150,③男入力!$B$10:$AN$33,3))</f>
        <v/>
      </c>
      <c r="H150" s="649" t="e">
        <f t="shared" si="30"/>
        <v>#N/A</v>
      </c>
      <c r="I150" s="649" t="e">
        <f t="shared" si="30"/>
        <v>#N/A</v>
      </c>
      <c r="J150" s="650" t="e">
        <f t="shared" si="30"/>
        <v>#N/A</v>
      </c>
      <c r="K150" s="649" t="str">
        <f>IF($AN150=0,"",VLOOKUP($AN150,③男入力!$B$10:$AN$33,7))</f>
        <v/>
      </c>
      <c r="L150" s="649" t="e">
        <f t="shared" si="31"/>
        <v>#N/A</v>
      </c>
      <c r="M150" s="649" t="e">
        <f t="shared" si="31"/>
        <v>#N/A</v>
      </c>
      <c r="N150" s="652" t="e">
        <f t="shared" si="31"/>
        <v>#N/A</v>
      </c>
      <c r="O150" s="674"/>
      <c r="P150" s="674"/>
      <c r="Q150" s="674"/>
      <c r="R150" s="674"/>
      <c r="S150" s="655"/>
      <c r="T150" s="655"/>
      <c r="U150" s="655"/>
      <c r="V150" s="655"/>
      <c r="W150" s="655"/>
      <c r="X150" s="655"/>
      <c r="Y150" s="658"/>
      <c r="Z150" s="658"/>
      <c r="AA150" s="658"/>
      <c r="AB150" s="658"/>
      <c r="AC150" s="658"/>
      <c r="AD150" s="661"/>
      <c r="AE150" s="661"/>
      <c r="AF150" s="661"/>
      <c r="AG150" s="661"/>
      <c r="AH150" s="661"/>
      <c r="AI150" s="664"/>
      <c r="AM150" s="739"/>
    </row>
    <row r="151" spans="2:39">
      <c r="C151" s="778" t="str">
        <f>IF($AM151=0,"",VLOOKUP($AM151,③男入力!$B$10:$AS$33,40))</f>
        <v/>
      </c>
      <c r="D151" s="779"/>
      <c r="E151" s="779"/>
      <c r="F151" s="780"/>
      <c r="G151" s="668" t="str">
        <f>IF($AM151=0,"",VLOOKUP($AM151,③男入力!$B$10:$AN$33,11))</f>
        <v/>
      </c>
      <c r="H151" s="669"/>
      <c r="I151" s="669"/>
      <c r="J151" s="670"/>
      <c r="K151" s="669" t="str">
        <f>IF($AM151=0,"",VLOOKUP($AM151,③男入力!$B$10:$AN$33,15))</f>
        <v/>
      </c>
      <c r="L151" s="669"/>
      <c r="M151" s="669"/>
      <c r="N151" s="671"/>
      <c r="O151" s="672" t="str">
        <f>IF($AM151=0,"",VLOOKUP($AM151,③男入力!$B$10:$AN$33,19))</f>
        <v/>
      </c>
      <c r="P151" s="672"/>
      <c r="Q151" s="672" t="str">
        <f>IF($AM151=0,"",VLOOKUP($AM151,③男入力!$B$10:$AN$33,21))</f>
        <v/>
      </c>
      <c r="R151" s="672"/>
      <c r="S151" s="653" t="str">
        <f>IF($AM151=0,"",VLOOKUP($AM151,③男入力!$B$10:$AN$33,23))</f>
        <v/>
      </c>
      <c r="T151" s="653"/>
      <c r="U151" s="653"/>
      <c r="V151" s="653"/>
      <c r="W151" s="653"/>
      <c r="X151" s="653"/>
      <c r="Y151" s="656" t="str">
        <f>IF($AM151=0,"",VLOOKUP($AM151,③男入力!$B$10:$AN$33,29))</f>
        <v/>
      </c>
      <c r="Z151" s="656"/>
      <c r="AA151" s="656"/>
      <c r="AB151" s="656"/>
      <c r="AC151" s="656"/>
      <c r="AD151" s="659" t="str">
        <f>IF($AM151=0,"",VLOOKUP($AM151,③男入力!$B$10:$AN$33,34))</f>
        <v/>
      </c>
      <c r="AE151" s="659"/>
      <c r="AF151" s="659"/>
      <c r="AG151" s="659" t="str">
        <f>IF($AM151=0,"",VLOOKUP($AM151,③男入力!$B$10:$AN$33,37))</f>
        <v/>
      </c>
      <c r="AH151" s="659"/>
      <c r="AI151" s="662"/>
      <c r="AM151" s="737">
        <f>⑥男選手!AD26</f>
        <v>0</v>
      </c>
    </row>
    <row r="152" spans="2:39">
      <c r="C152" s="781"/>
      <c r="D152" s="782"/>
      <c r="E152" s="782"/>
      <c r="F152" s="783"/>
      <c r="G152" s="645" t="str">
        <f>IF($AM151=0,"",VLOOKUP($AM151,③男入力!$B$10:$AN$33,3))</f>
        <v/>
      </c>
      <c r="H152" s="646" t="e">
        <f t="shared" ref="H152:J153" si="32">IF(G152=0,"",VLOOKUP(G152,$B$12:$Q$28,6))</f>
        <v>#N/A</v>
      </c>
      <c r="I152" s="646" t="e">
        <f t="shared" si="32"/>
        <v>#N/A</v>
      </c>
      <c r="J152" s="647" t="e">
        <f t="shared" si="32"/>
        <v>#N/A</v>
      </c>
      <c r="K152" s="646" t="str">
        <f>IF($AM151=0,"",VLOOKUP($AM151,③男入力!$B$10:$AN$33,7))</f>
        <v/>
      </c>
      <c r="L152" s="646" t="e">
        <f t="shared" ref="L152:N153" si="33">IF(K152=0,"",VLOOKUP(K152,$B$12:$Q$28,6))</f>
        <v>#N/A</v>
      </c>
      <c r="M152" s="646" t="e">
        <f t="shared" si="33"/>
        <v>#N/A</v>
      </c>
      <c r="N152" s="651" t="e">
        <f t="shared" si="33"/>
        <v>#N/A</v>
      </c>
      <c r="O152" s="673"/>
      <c r="P152" s="673"/>
      <c r="Q152" s="673"/>
      <c r="R152" s="673"/>
      <c r="S152" s="654"/>
      <c r="T152" s="654"/>
      <c r="U152" s="654"/>
      <c r="V152" s="654"/>
      <c r="W152" s="654"/>
      <c r="X152" s="654"/>
      <c r="Y152" s="657"/>
      <c r="Z152" s="657"/>
      <c r="AA152" s="657"/>
      <c r="AB152" s="657"/>
      <c r="AC152" s="657"/>
      <c r="AD152" s="660"/>
      <c r="AE152" s="660"/>
      <c r="AF152" s="660"/>
      <c r="AG152" s="660"/>
      <c r="AH152" s="660"/>
      <c r="AI152" s="663"/>
      <c r="AM152" s="738"/>
    </row>
    <row r="153" spans="2:39" ht="14.25" thickBot="1">
      <c r="C153" s="784"/>
      <c r="D153" s="785"/>
      <c r="E153" s="785"/>
      <c r="F153" s="786"/>
      <c r="G153" s="648" t="str">
        <f>IF($AN153=0,"",VLOOKUP($AN153,③男入力!$B$10:$AN$33,3))</f>
        <v/>
      </c>
      <c r="H153" s="649" t="e">
        <f t="shared" si="32"/>
        <v>#N/A</v>
      </c>
      <c r="I153" s="649" t="e">
        <f t="shared" si="32"/>
        <v>#N/A</v>
      </c>
      <c r="J153" s="650" t="e">
        <f t="shared" si="32"/>
        <v>#N/A</v>
      </c>
      <c r="K153" s="649" t="str">
        <f>IF($AN153=0,"",VLOOKUP($AN153,③男入力!$B$10:$AN$33,7))</f>
        <v/>
      </c>
      <c r="L153" s="649" t="e">
        <f t="shared" si="33"/>
        <v>#N/A</v>
      </c>
      <c r="M153" s="649" t="e">
        <f t="shared" si="33"/>
        <v>#N/A</v>
      </c>
      <c r="N153" s="652" t="e">
        <f t="shared" si="33"/>
        <v>#N/A</v>
      </c>
      <c r="O153" s="674"/>
      <c r="P153" s="674"/>
      <c r="Q153" s="674"/>
      <c r="R153" s="674"/>
      <c r="S153" s="655"/>
      <c r="T153" s="655"/>
      <c r="U153" s="655"/>
      <c r="V153" s="655"/>
      <c r="W153" s="655"/>
      <c r="X153" s="655"/>
      <c r="Y153" s="658"/>
      <c r="Z153" s="658"/>
      <c r="AA153" s="658"/>
      <c r="AB153" s="658"/>
      <c r="AC153" s="658"/>
      <c r="AD153" s="661"/>
      <c r="AE153" s="661"/>
      <c r="AF153" s="661"/>
      <c r="AG153" s="661"/>
      <c r="AH153" s="661"/>
      <c r="AI153" s="664"/>
      <c r="AM153" s="739"/>
    </row>
    <row r="154" spans="2:39">
      <c r="C154" s="778" t="str">
        <f>IF($AM154=0,"",VLOOKUP($AM154,③男入力!$B$10:$AS$33,40))</f>
        <v/>
      </c>
      <c r="D154" s="779"/>
      <c r="E154" s="779"/>
      <c r="F154" s="780"/>
      <c r="G154" s="668" t="str">
        <f>IF($AM154=0,"",VLOOKUP($AM154,③男入力!$B$10:$AN$33,11))</f>
        <v/>
      </c>
      <c r="H154" s="669"/>
      <c r="I154" s="669"/>
      <c r="J154" s="670"/>
      <c r="K154" s="669" t="str">
        <f>IF($AM154=0,"",VLOOKUP($AM154,③男入力!$B$10:$AN$33,15))</f>
        <v/>
      </c>
      <c r="L154" s="669"/>
      <c r="M154" s="669"/>
      <c r="N154" s="671"/>
      <c r="O154" s="672" t="str">
        <f>IF($AM154=0,"",VLOOKUP($AM154,③男入力!$B$10:$AN$33,19))</f>
        <v/>
      </c>
      <c r="P154" s="672"/>
      <c r="Q154" s="672" t="str">
        <f>IF($AM154=0,"",VLOOKUP($AM154,③男入力!$B$10:$AN$33,21))</f>
        <v/>
      </c>
      <c r="R154" s="672"/>
      <c r="S154" s="653" t="str">
        <f>IF($AM154=0,"",VLOOKUP($AM154,③男入力!$B$10:$AN$33,23))</f>
        <v/>
      </c>
      <c r="T154" s="653"/>
      <c r="U154" s="653"/>
      <c r="V154" s="653"/>
      <c r="W154" s="653"/>
      <c r="X154" s="653"/>
      <c r="Y154" s="656" t="str">
        <f>IF($AM154=0,"",VLOOKUP($AM154,③男入力!$B$10:$AN$33,29))</f>
        <v/>
      </c>
      <c r="Z154" s="656"/>
      <c r="AA154" s="656"/>
      <c r="AB154" s="656"/>
      <c r="AC154" s="656"/>
      <c r="AD154" s="659" t="str">
        <f>IF($AM154=0,"",VLOOKUP($AM154,③男入力!$B$10:$AN$33,34))</f>
        <v/>
      </c>
      <c r="AE154" s="659"/>
      <c r="AF154" s="659"/>
      <c r="AG154" s="659" t="str">
        <f>IF($AM154=0,"",VLOOKUP($AM154,③男入力!$B$10:$AN$33,37))</f>
        <v/>
      </c>
      <c r="AH154" s="659"/>
      <c r="AI154" s="662"/>
      <c r="AM154" s="737">
        <f>⑥男選手!AD27</f>
        <v>0</v>
      </c>
    </row>
    <row r="155" spans="2:39">
      <c r="C155" s="781"/>
      <c r="D155" s="782"/>
      <c r="E155" s="782"/>
      <c r="F155" s="783"/>
      <c r="G155" s="645" t="str">
        <f>IF($AM154=0,"",VLOOKUP($AM154,③男入力!$B$10:$AN$33,3))</f>
        <v/>
      </c>
      <c r="H155" s="646" t="e">
        <f t="shared" ref="H155:J156" si="34">IF(G155=0,"",VLOOKUP(G155,$B$12:$Q$28,6))</f>
        <v>#N/A</v>
      </c>
      <c r="I155" s="646" t="e">
        <f t="shared" si="34"/>
        <v>#N/A</v>
      </c>
      <c r="J155" s="647" t="e">
        <f t="shared" si="34"/>
        <v>#N/A</v>
      </c>
      <c r="K155" s="646" t="str">
        <f>IF($AM154=0,"",VLOOKUP($AM154,③男入力!$B$10:$AN$33,7))</f>
        <v/>
      </c>
      <c r="L155" s="646" t="e">
        <f t="shared" ref="L155:N156" si="35">IF(K155=0,"",VLOOKUP(K155,$B$12:$Q$28,6))</f>
        <v>#N/A</v>
      </c>
      <c r="M155" s="646" t="e">
        <f t="shared" si="35"/>
        <v>#N/A</v>
      </c>
      <c r="N155" s="651" t="e">
        <f t="shared" si="35"/>
        <v>#N/A</v>
      </c>
      <c r="O155" s="673"/>
      <c r="P155" s="673"/>
      <c r="Q155" s="673"/>
      <c r="R155" s="673"/>
      <c r="S155" s="654"/>
      <c r="T155" s="654"/>
      <c r="U155" s="654"/>
      <c r="V155" s="654"/>
      <c r="W155" s="654"/>
      <c r="X155" s="654"/>
      <c r="Y155" s="657"/>
      <c r="Z155" s="657"/>
      <c r="AA155" s="657"/>
      <c r="AB155" s="657"/>
      <c r="AC155" s="657"/>
      <c r="AD155" s="660"/>
      <c r="AE155" s="660"/>
      <c r="AF155" s="660"/>
      <c r="AG155" s="660"/>
      <c r="AH155" s="660"/>
      <c r="AI155" s="663"/>
      <c r="AM155" s="738"/>
    </row>
    <row r="156" spans="2:39" ht="14.25" thickBot="1">
      <c r="C156" s="784"/>
      <c r="D156" s="785"/>
      <c r="E156" s="785"/>
      <c r="F156" s="786"/>
      <c r="G156" s="648" t="str">
        <f>IF($AN156=0,"",VLOOKUP($AN156,③男入力!$B$10:$AN$33,3))</f>
        <v/>
      </c>
      <c r="H156" s="649" t="e">
        <f t="shared" si="34"/>
        <v>#N/A</v>
      </c>
      <c r="I156" s="649" t="e">
        <f t="shared" si="34"/>
        <v>#N/A</v>
      </c>
      <c r="J156" s="650" t="e">
        <f t="shared" si="34"/>
        <v>#N/A</v>
      </c>
      <c r="K156" s="649" t="str">
        <f>IF($AN156=0,"",VLOOKUP($AN156,③男入力!$B$10:$AN$33,7))</f>
        <v/>
      </c>
      <c r="L156" s="649" t="e">
        <f t="shared" si="35"/>
        <v>#N/A</v>
      </c>
      <c r="M156" s="649" t="e">
        <f t="shared" si="35"/>
        <v>#N/A</v>
      </c>
      <c r="N156" s="652" t="e">
        <f t="shared" si="35"/>
        <v>#N/A</v>
      </c>
      <c r="O156" s="674"/>
      <c r="P156" s="674"/>
      <c r="Q156" s="674"/>
      <c r="R156" s="674"/>
      <c r="S156" s="655"/>
      <c r="T156" s="655"/>
      <c r="U156" s="655"/>
      <c r="V156" s="655"/>
      <c r="W156" s="655"/>
      <c r="X156" s="655"/>
      <c r="Y156" s="658"/>
      <c r="Z156" s="658"/>
      <c r="AA156" s="658"/>
      <c r="AB156" s="658"/>
      <c r="AC156" s="658"/>
      <c r="AD156" s="661"/>
      <c r="AE156" s="661"/>
      <c r="AF156" s="661"/>
      <c r="AG156" s="661"/>
      <c r="AH156" s="661"/>
      <c r="AI156" s="664"/>
      <c r="AM156" s="739"/>
    </row>
    <row r="157" spans="2:39">
      <c r="B157" s="283"/>
      <c r="C157" s="778" t="str">
        <f>IF($AM157=0,"",VLOOKUP($AM157,③男入力!$B$10:$AS$33,40))</f>
        <v/>
      </c>
      <c r="D157" s="779"/>
      <c r="E157" s="779"/>
      <c r="F157" s="780"/>
      <c r="G157" s="668" t="str">
        <f>IF($AM157=0,"",VLOOKUP($AM157,③男入力!$B$10:$AN$33,11))</f>
        <v/>
      </c>
      <c r="H157" s="669"/>
      <c r="I157" s="669"/>
      <c r="J157" s="670"/>
      <c r="K157" s="669" t="str">
        <f>IF($AM157=0,"",VLOOKUP($AM157,③男入力!$B$10:$AN$33,15))</f>
        <v/>
      </c>
      <c r="L157" s="669"/>
      <c r="M157" s="669"/>
      <c r="N157" s="671"/>
      <c r="O157" s="672" t="str">
        <f>IF($AM157=0,"",VLOOKUP($AM157,③男入力!$B$10:$AN$33,19))</f>
        <v/>
      </c>
      <c r="P157" s="672"/>
      <c r="Q157" s="672" t="str">
        <f>IF($AM157=0,"",VLOOKUP($AM157,③男入力!$B$10:$AN$33,21))</f>
        <v/>
      </c>
      <c r="R157" s="672"/>
      <c r="S157" s="653" t="str">
        <f>IF($AM157=0,"",VLOOKUP($AM157,③男入力!$B$10:$AN$33,23))</f>
        <v/>
      </c>
      <c r="T157" s="653"/>
      <c r="U157" s="653"/>
      <c r="V157" s="653"/>
      <c r="W157" s="653"/>
      <c r="X157" s="653"/>
      <c r="Y157" s="656" t="str">
        <f>IF($AM157=0,"",VLOOKUP($AM157,③男入力!$B$10:$AN$33,29))</f>
        <v/>
      </c>
      <c r="Z157" s="656"/>
      <c r="AA157" s="656"/>
      <c r="AB157" s="656"/>
      <c r="AC157" s="656"/>
      <c r="AD157" s="659" t="str">
        <f>IF($AM157=0,"",VLOOKUP($AM157,③男入力!$B$10:$AN$33,34))</f>
        <v/>
      </c>
      <c r="AE157" s="659"/>
      <c r="AF157" s="659"/>
      <c r="AG157" s="659" t="str">
        <f>IF($AM157=0,"",VLOOKUP($AM157,③男入力!$B$10:$AN$33,37))</f>
        <v/>
      </c>
      <c r="AH157" s="659"/>
      <c r="AI157" s="662"/>
      <c r="AM157" s="737">
        <f>⑥男選手!AD28</f>
        <v>0</v>
      </c>
    </row>
    <row r="158" spans="2:39">
      <c r="B158" s="283"/>
      <c r="C158" s="781"/>
      <c r="D158" s="782"/>
      <c r="E158" s="782"/>
      <c r="F158" s="783"/>
      <c r="G158" s="645" t="str">
        <f>IF($AM157=0,"",VLOOKUP($AM157,③男入力!$B$10:$AN$33,3))</f>
        <v/>
      </c>
      <c r="H158" s="646" t="e">
        <f t="shared" ref="H158:J159" si="36">IF(G158=0,"",VLOOKUP(G158,$B$12:$Q$28,6))</f>
        <v>#N/A</v>
      </c>
      <c r="I158" s="646" t="e">
        <f t="shared" si="36"/>
        <v>#N/A</v>
      </c>
      <c r="J158" s="647" t="e">
        <f t="shared" si="36"/>
        <v>#N/A</v>
      </c>
      <c r="K158" s="646" t="str">
        <f>IF($AM157=0,"",VLOOKUP($AM157,③男入力!$B$10:$AN$33,7))</f>
        <v/>
      </c>
      <c r="L158" s="646" t="e">
        <f t="shared" ref="L158:N159" si="37">IF(K158=0,"",VLOOKUP(K158,$B$12:$Q$28,6))</f>
        <v>#N/A</v>
      </c>
      <c r="M158" s="646" t="e">
        <f t="shared" si="37"/>
        <v>#N/A</v>
      </c>
      <c r="N158" s="651" t="e">
        <f t="shared" si="37"/>
        <v>#N/A</v>
      </c>
      <c r="O158" s="673"/>
      <c r="P158" s="673"/>
      <c r="Q158" s="673"/>
      <c r="R158" s="673"/>
      <c r="S158" s="654"/>
      <c r="T158" s="654"/>
      <c r="U158" s="654"/>
      <c r="V158" s="654"/>
      <c r="W158" s="654"/>
      <c r="X158" s="654"/>
      <c r="Y158" s="657"/>
      <c r="Z158" s="657"/>
      <c r="AA158" s="657"/>
      <c r="AB158" s="657"/>
      <c r="AC158" s="657"/>
      <c r="AD158" s="660"/>
      <c r="AE158" s="660"/>
      <c r="AF158" s="660"/>
      <c r="AG158" s="660"/>
      <c r="AH158" s="660"/>
      <c r="AI158" s="663"/>
      <c r="AM158" s="738"/>
    </row>
    <row r="159" spans="2:39" ht="14.25" thickBot="1">
      <c r="B159" s="283"/>
      <c r="C159" s="784"/>
      <c r="D159" s="785"/>
      <c r="E159" s="785"/>
      <c r="F159" s="786"/>
      <c r="G159" s="648" t="str">
        <f>IF($AN159=0,"",VLOOKUP($AN159,③男入力!$B$10:$AN$33,3))</f>
        <v/>
      </c>
      <c r="H159" s="649" t="e">
        <f t="shared" si="36"/>
        <v>#N/A</v>
      </c>
      <c r="I159" s="649" t="e">
        <f t="shared" si="36"/>
        <v>#N/A</v>
      </c>
      <c r="J159" s="650" t="e">
        <f t="shared" si="36"/>
        <v>#N/A</v>
      </c>
      <c r="K159" s="649" t="str">
        <f>IF($AN159=0,"",VLOOKUP($AN159,③男入力!$B$10:$AN$33,7))</f>
        <v/>
      </c>
      <c r="L159" s="649" t="e">
        <f t="shared" si="37"/>
        <v>#N/A</v>
      </c>
      <c r="M159" s="649" t="e">
        <f t="shared" si="37"/>
        <v>#N/A</v>
      </c>
      <c r="N159" s="652" t="e">
        <f t="shared" si="37"/>
        <v>#N/A</v>
      </c>
      <c r="O159" s="674"/>
      <c r="P159" s="674"/>
      <c r="Q159" s="674"/>
      <c r="R159" s="674"/>
      <c r="S159" s="655"/>
      <c r="T159" s="655"/>
      <c r="U159" s="655"/>
      <c r="V159" s="655"/>
      <c r="W159" s="655"/>
      <c r="X159" s="655"/>
      <c r="Y159" s="658"/>
      <c r="Z159" s="658"/>
      <c r="AA159" s="658"/>
      <c r="AB159" s="658"/>
      <c r="AC159" s="658"/>
      <c r="AD159" s="661"/>
      <c r="AE159" s="661"/>
      <c r="AF159" s="661"/>
      <c r="AG159" s="661"/>
      <c r="AH159" s="661"/>
      <c r="AI159" s="664"/>
      <c r="AM159" s="739"/>
    </row>
    <row r="160" spans="2:39" ht="13.5" customHeight="1">
      <c r="B160" s="283"/>
      <c r="C160" s="778" t="str">
        <f>IF($AM160=0,"",VLOOKUP($AM160,③男入力!$B$10:$AS$33,40))</f>
        <v/>
      </c>
      <c r="D160" s="779"/>
      <c r="E160" s="779"/>
      <c r="F160" s="780"/>
      <c r="G160" s="668" t="str">
        <f>IF($AM160=0,"",VLOOKUP($AM160,③男入力!$B$10:$AN$33,11))</f>
        <v/>
      </c>
      <c r="H160" s="669"/>
      <c r="I160" s="669"/>
      <c r="J160" s="670"/>
      <c r="K160" s="669" t="str">
        <f>IF($AM160=0,"",VLOOKUP($AM160,③男入力!$B$10:$AN$33,15))</f>
        <v/>
      </c>
      <c r="L160" s="669"/>
      <c r="M160" s="669"/>
      <c r="N160" s="671"/>
      <c r="O160" s="672" t="str">
        <f>IF($AM160=0,"",VLOOKUP($AM160,③男入力!$B$10:$AN$33,19))</f>
        <v/>
      </c>
      <c r="P160" s="672"/>
      <c r="Q160" s="672" t="str">
        <f>IF($AM160=0,"",VLOOKUP($AM160,③男入力!$B$10:$AN$33,21))</f>
        <v/>
      </c>
      <c r="R160" s="672"/>
      <c r="S160" s="653" t="str">
        <f>IF($AM160=0,"",VLOOKUP($AM160,③男入力!$B$10:$AN$33,23))</f>
        <v/>
      </c>
      <c r="T160" s="653"/>
      <c r="U160" s="653"/>
      <c r="V160" s="653"/>
      <c r="W160" s="653"/>
      <c r="X160" s="653"/>
      <c r="Y160" s="656" t="str">
        <f>IF($AM160=0,"",VLOOKUP($AM160,③男入力!$B$10:$AN$33,29))</f>
        <v/>
      </c>
      <c r="Z160" s="656"/>
      <c r="AA160" s="656"/>
      <c r="AB160" s="656"/>
      <c r="AC160" s="656"/>
      <c r="AD160" s="659" t="str">
        <f>IF($AM160=0,"",VLOOKUP($AM160,③男入力!$B$10:$AN$33,34))</f>
        <v/>
      </c>
      <c r="AE160" s="659"/>
      <c r="AF160" s="659"/>
      <c r="AG160" s="659" t="str">
        <f>IF($AM160=0,"",VLOOKUP($AM160,③男入力!$B$10:$AN$33,37))</f>
        <v/>
      </c>
      <c r="AH160" s="659"/>
      <c r="AI160" s="662"/>
      <c r="AM160" s="737">
        <f>⑥男選手!AD29</f>
        <v>0</v>
      </c>
    </row>
    <row r="161" spans="2:39">
      <c r="B161" s="283"/>
      <c r="C161" s="781"/>
      <c r="D161" s="782"/>
      <c r="E161" s="782"/>
      <c r="F161" s="783"/>
      <c r="G161" s="645" t="str">
        <f>IF($AM160=0,"",VLOOKUP($AM160,③男入力!$B$10:$AN$33,3))</f>
        <v/>
      </c>
      <c r="H161" s="646" t="e">
        <f t="shared" ref="H161:J162" si="38">IF(G161=0,"",VLOOKUP(G161,$B$12:$Q$28,6))</f>
        <v>#N/A</v>
      </c>
      <c r="I161" s="646" t="e">
        <f t="shared" si="38"/>
        <v>#N/A</v>
      </c>
      <c r="J161" s="647" t="e">
        <f t="shared" si="38"/>
        <v>#N/A</v>
      </c>
      <c r="K161" s="646" t="str">
        <f>IF($AM160=0,"",VLOOKUP($AM160,③男入力!$B$10:$AN$33,7))</f>
        <v/>
      </c>
      <c r="L161" s="646" t="e">
        <f t="shared" ref="L161:N162" si="39">IF(K161=0,"",VLOOKUP(K161,$B$12:$Q$28,6))</f>
        <v>#N/A</v>
      </c>
      <c r="M161" s="646" t="e">
        <f t="shared" si="39"/>
        <v>#N/A</v>
      </c>
      <c r="N161" s="651" t="e">
        <f t="shared" si="39"/>
        <v>#N/A</v>
      </c>
      <c r="O161" s="673"/>
      <c r="P161" s="673"/>
      <c r="Q161" s="673"/>
      <c r="R161" s="673"/>
      <c r="S161" s="654"/>
      <c r="T161" s="654"/>
      <c r="U161" s="654"/>
      <c r="V161" s="654"/>
      <c r="W161" s="654"/>
      <c r="X161" s="654"/>
      <c r="Y161" s="657"/>
      <c r="Z161" s="657"/>
      <c r="AA161" s="657"/>
      <c r="AB161" s="657"/>
      <c r="AC161" s="657"/>
      <c r="AD161" s="660"/>
      <c r="AE161" s="660"/>
      <c r="AF161" s="660"/>
      <c r="AG161" s="660"/>
      <c r="AH161" s="660"/>
      <c r="AI161" s="663"/>
      <c r="AM161" s="738"/>
    </row>
    <row r="162" spans="2:39" ht="14.25" thickBot="1">
      <c r="B162" s="283"/>
      <c r="C162" s="784"/>
      <c r="D162" s="785"/>
      <c r="E162" s="785"/>
      <c r="F162" s="786"/>
      <c r="G162" s="648" t="str">
        <f>IF($AN162=0,"",VLOOKUP($AN162,③男入力!$B$10:$AN$33,3))</f>
        <v/>
      </c>
      <c r="H162" s="649" t="e">
        <f t="shared" si="38"/>
        <v>#N/A</v>
      </c>
      <c r="I162" s="649" t="e">
        <f t="shared" si="38"/>
        <v>#N/A</v>
      </c>
      <c r="J162" s="650" t="e">
        <f t="shared" si="38"/>
        <v>#N/A</v>
      </c>
      <c r="K162" s="649" t="str">
        <f>IF($AN162=0,"",VLOOKUP($AN162,③男入力!$B$10:$AN$33,7))</f>
        <v/>
      </c>
      <c r="L162" s="649" t="e">
        <f t="shared" si="39"/>
        <v>#N/A</v>
      </c>
      <c r="M162" s="649" t="e">
        <f t="shared" si="39"/>
        <v>#N/A</v>
      </c>
      <c r="N162" s="652" t="e">
        <f t="shared" si="39"/>
        <v>#N/A</v>
      </c>
      <c r="O162" s="674"/>
      <c r="P162" s="674"/>
      <c r="Q162" s="674"/>
      <c r="R162" s="674"/>
      <c r="S162" s="655"/>
      <c r="T162" s="655"/>
      <c r="U162" s="655"/>
      <c r="V162" s="655"/>
      <c r="W162" s="655"/>
      <c r="X162" s="655"/>
      <c r="Y162" s="658"/>
      <c r="Z162" s="658"/>
      <c r="AA162" s="658"/>
      <c r="AB162" s="658"/>
      <c r="AC162" s="658"/>
      <c r="AD162" s="661"/>
      <c r="AE162" s="661"/>
      <c r="AF162" s="661"/>
      <c r="AG162" s="661"/>
      <c r="AH162" s="661"/>
      <c r="AI162" s="664"/>
      <c r="AM162" s="739"/>
    </row>
    <row r="163" spans="2:39">
      <c r="B163" s="283"/>
      <c r="C163" s="778" t="str">
        <f>IF($AM163=0,"",VLOOKUP($AM163,③男入力!$B$10:$AS$33,40))</f>
        <v/>
      </c>
      <c r="D163" s="779"/>
      <c r="E163" s="779"/>
      <c r="F163" s="780"/>
      <c r="G163" s="668" t="str">
        <f>IF($AM163=0,"",VLOOKUP($AM163,③男入力!$B$10:$AN$33,11))</f>
        <v/>
      </c>
      <c r="H163" s="669"/>
      <c r="I163" s="669"/>
      <c r="J163" s="670"/>
      <c r="K163" s="669" t="str">
        <f>IF($AM163=0,"",VLOOKUP($AM163,③男入力!$B$10:$AN$33,15))</f>
        <v/>
      </c>
      <c r="L163" s="669"/>
      <c r="M163" s="669"/>
      <c r="N163" s="671"/>
      <c r="O163" s="672" t="str">
        <f>IF($AM163=0,"",VLOOKUP($AM163,③男入力!$B$10:$AN$33,19))</f>
        <v/>
      </c>
      <c r="P163" s="672"/>
      <c r="Q163" s="672" t="str">
        <f>IF($AM163=0,"",VLOOKUP($AM163,③男入力!$B$10:$AN$33,21))</f>
        <v/>
      </c>
      <c r="R163" s="672"/>
      <c r="S163" s="653" t="str">
        <f>IF($AM163=0,"",VLOOKUP($AM163,③男入力!$B$10:$AN$33,23))</f>
        <v/>
      </c>
      <c r="T163" s="653"/>
      <c r="U163" s="653"/>
      <c r="V163" s="653"/>
      <c r="W163" s="653"/>
      <c r="X163" s="653"/>
      <c r="Y163" s="656" t="str">
        <f>IF($AM163=0,"",VLOOKUP($AM163,③男入力!$B$10:$AN$33,29))</f>
        <v/>
      </c>
      <c r="Z163" s="656"/>
      <c r="AA163" s="656"/>
      <c r="AB163" s="656"/>
      <c r="AC163" s="656"/>
      <c r="AD163" s="659" t="str">
        <f>IF($AM163=0,"",VLOOKUP($AM163,③男入力!$B$10:$AN$33,34))</f>
        <v/>
      </c>
      <c r="AE163" s="659"/>
      <c r="AF163" s="659"/>
      <c r="AG163" s="659" t="str">
        <f>IF($AM163=0,"",VLOOKUP($AM163,③男入力!$B$10:$AN$33,37))</f>
        <v/>
      </c>
      <c r="AH163" s="659"/>
      <c r="AI163" s="662"/>
      <c r="AM163" s="737">
        <f>⑥男選手!AD30</f>
        <v>0</v>
      </c>
    </row>
    <row r="164" spans="2:39">
      <c r="B164" s="283"/>
      <c r="C164" s="781"/>
      <c r="D164" s="782"/>
      <c r="E164" s="782"/>
      <c r="F164" s="783"/>
      <c r="G164" s="645" t="str">
        <f>IF($AM163=0,"",VLOOKUP($AM163,③男入力!$B$10:$AN$33,3))</f>
        <v/>
      </c>
      <c r="H164" s="646" t="e">
        <f t="shared" ref="H164:J165" si="40">IF(G164=0,"",VLOOKUP(G164,$B$12:$Q$28,6))</f>
        <v>#N/A</v>
      </c>
      <c r="I164" s="646" t="e">
        <f t="shared" si="40"/>
        <v>#N/A</v>
      </c>
      <c r="J164" s="647" t="e">
        <f t="shared" si="40"/>
        <v>#N/A</v>
      </c>
      <c r="K164" s="646" t="str">
        <f>IF($AM163=0,"",VLOOKUP($AM163,③男入力!$B$10:$AN$33,7))</f>
        <v/>
      </c>
      <c r="L164" s="646" t="e">
        <f t="shared" ref="L164:N165" si="41">IF(K164=0,"",VLOOKUP(K164,$B$12:$Q$28,6))</f>
        <v>#N/A</v>
      </c>
      <c r="M164" s="646" t="e">
        <f t="shared" si="41"/>
        <v>#N/A</v>
      </c>
      <c r="N164" s="651" t="e">
        <f t="shared" si="41"/>
        <v>#N/A</v>
      </c>
      <c r="O164" s="673"/>
      <c r="P164" s="673"/>
      <c r="Q164" s="673"/>
      <c r="R164" s="673"/>
      <c r="S164" s="654"/>
      <c r="T164" s="654"/>
      <c r="U164" s="654"/>
      <c r="V164" s="654"/>
      <c r="W164" s="654"/>
      <c r="X164" s="654"/>
      <c r="Y164" s="657"/>
      <c r="Z164" s="657"/>
      <c r="AA164" s="657"/>
      <c r="AB164" s="657"/>
      <c r="AC164" s="657"/>
      <c r="AD164" s="660"/>
      <c r="AE164" s="660"/>
      <c r="AF164" s="660"/>
      <c r="AG164" s="660"/>
      <c r="AH164" s="660"/>
      <c r="AI164" s="663"/>
      <c r="AM164" s="738"/>
    </row>
    <row r="165" spans="2:39" ht="14.25" thickBot="1">
      <c r="B165" s="283"/>
      <c r="C165" s="784"/>
      <c r="D165" s="785"/>
      <c r="E165" s="785"/>
      <c r="F165" s="786"/>
      <c r="G165" s="648" t="str">
        <f>IF($AN165=0,"",VLOOKUP($AN165,③男入力!$B$10:$AN$33,3))</f>
        <v/>
      </c>
      <c r="H165" s="649" t="e">
        <f t="shared" si="40"/>
        <v>#N/A</v>
      </c>
      <c r="I165" s="649" t="e">
        <f t="shared" si="40"/>
        <v>#N/A</v>
      </c>
      <c r="J165" s="650" t="e">
        <f t="shared" si="40"/>
        <v>#N/A</v>
      </c>
      <c r="K165" s="649" t="str">
        <f>IF($AN165=0,"",VLOOKUP($AN165,③男入力!$B$10:$AN$33,7))</f>
        <v/>
      </c>
      <c r="L165" s="649" t="e">
        <f t="shared" si="41"/>
        <v>#N/A</v>
      </c>
      <c r="M165" s="649" t="e">
        <f t="shared" si="41"/>
        <v>#N/A</v>
      </c>
      <c r="N165" s="652" t="e">
        <f t="shared" si="41"/>
        <v>#N/A</v>
      </c>
      <c r="O165" s="674"/>
      <c r="P165" s="674"/>
      <c r="Q165" s="674"/>
      <c r="R165" s="674"/>
      <c r="S165" s="655"/>
      <c r="T165" s="655"/>
      <c r="U165" s="655"/>
      <c r="V165" s="655"/>
      <c r="W165" s="655"/>
      <c r="X165" s="655"/>
      <c r="Y165" s="658"/>
      <c r="Z165" s="658"/>
      <c r="AA165" s="658"/>
      <c r="AB165" s="658"/>
      <c r="AC165" s="658"/>
      <c r="AD165" s="661"/>
      <c r="AE165" s="661"/>
      <c r="AF165" s="661"/>
      <c r="AG165" s="661"/>
      <c r="AH165" s="661"/>
      <c r="AI165" s="664"/>
      <c r="AM165" s="739"/>
    </row>
    <row r="166" spans="2:39">
      <c r="AB166" s="1" t="s">
        <v>27</v>
      </c>
    </row>
    <row r="167" spans="2:39" ht="7.5" customHeight="1"/>
    <row r="168" spans="2:39" ht="30.75" customHeight="1">
      <c r="C168" s="665" t="s">
        <v>324</v>
      </c>
      <c r="D168" s="642"/>
      <c r="E168" s="642"/>
      <c r="F168" s="642"/>
      <c r="G168" s="642"/>
      <c r="H168" s="642"/>
      <c r="I168" s="642"/>
      <c r="J168" s="642"/>
      <c r="K168" s="642"/>
      <c r="L168" s="642"/>
      <c r="M168" s="642"/>
      <c r="N168" s="642"/>
      <c r="O168" s="642"/>
      <c r="P168" s="642"/>
      <c r="Q168" s="642"/>
      <c r="R168" s="642"/>
      <c r="S168" s="642"/>
      <c r="T168" s="642"/>
      <c r="U168" s="642"/>
      <c r="V168" s="642"/>
      <c r="W168" s="642"/>
      <c r="X168" s="642"/>
      <c r="Y168" s="642"/>
      <c r="Z168" s="642"/>
      <c r="AA168" s="642"/>
      <c r="AB168" s="642"/>
      <c r="AC168" s="642"/>
      <c r="AD168" s="642"/>
      <c r="AE168" s="642"/>
      <c r="AF168" s="642"/>
      <c r="AG168" s="642"/>
      <c r="AH168" s="642"/>
      <c r="AI168" s="642"/>
    </row>
    <row r="169" spans="2:39" ht="7.5" customHeight="1"/>
    <row r="170" spans="2:39" ht="15.75" customHeight="1">
      <c r="C170" s="642" t="s">
        <v>325</v>
      </c>
      <c r="D170" s="642"/>
      <c r="E170" s="642"/>
      <c r="F170" s="642"/>
      <c r="G170" s="642"/>
      <c r="H170" s="642"/>
      <c r="I170" s="642"/>
      <c r="J170" s="642"/>
      <c r="K170" s="642"/>
      <c r="L170" s="642"/>
      <c r="M170" s="642"/>
      <c r="N170" s="642"/>
      <c r="O170" s="642"/>
      <c r="P170" s="642"/>
      <c r="Q170" s="642"/>
      <c r="R170" s="642"/>
      <c r="S170" s="642"/>
      <c r="T170" s="642"/>
      <c r="U170" s="642"/>
      <c r="V170" s="642"/>
      <c r="W170" s="642"/>
      <c r="X170" s="642"/>
      <c r="Y170" s="642"/>
      <c r="Z170" s="642"/>
      <c r="AA170" s="642"/>
      <c r="AB170" s="642"/>
      <c r="AC170" s="642"/>
      <c r="AD170" s="642"/>
      <c r="AE170" s="642"/>
      <c r="AF170" s="642"/>
      <c r="AG170" s="642"/>
      <c r="AH170" s="642"/>
      <c r="AI170" s="642"/>
    </row>
    <row r="171" spans="2:39" ht="7.5" customHeight="1"/>
    <row r="172" spans="2:39" ht="15.75" customHeight="1">
      <c r="D172" s="642" t="s">
        <v>326</v>
      </c>
      <c r="E172" s="642"/>
      <c r="F172" s="642"/>
      <c r="G172" s="642"/>
      <c r="H172" s="642"/>
      <c r="I172" s="642"/>
      <c r="J172" s="642"/>
      <c r="K172" s="642"/>
      <c r="L172" s="642"/>
      <c r="M172" s="642"/>
      <c r="N172" s="642"/>
      <c r="O172" s="642"/>
      <c r="P172" s="642"/>
      <c r="Q172" s="642"/>
      <c r="R172" s="642"/>
      <c r="S172" s="642"/>
      <c r="T172" s="642"/>
      <c r="U172" s="642"/>
      <c r="V172" s="642"/>
      <c r="W172" s="642"/>
      <c r="X172" s="642"/>
      <c r="Y172" s="642"/>
      <c r="Z172" s="642"/>
      <c r="AA172" s="642"/>
      <c r="AB172" s="642"/>
      <c r="AC172" s="642"/>
      <c r="AD172" s="642"/>
      <c r="AE172" s="642"/>
      <c r="AF172" s="642"/>
      <c r="AG172" s="642"/>
    </row>
    <row r="173" spans="2:39" ht="7.5" customHeight="1"/>
    <row r="174" spans="2:39">
      <c r="E174" s="317" t="s">
        <v>104</v>
      </c>
      <c r="G174" s="643">
        <f>⑧日付!$E$6</f>
        <v>2</v>
      </c>
      <c r="H174" s="643"/>
      <c r="I174" s="317" t="s">
        <v>28</v>
      </c>
      <c r="J174" s="643">
        <f>⑧日付!$H$6</f>
        <v>0</v>
      </c>
      <c r="K174" s="643"/>
      <c r="L174" s="317" t="s">
        <v>29</v>
      </c>
      <c r="M174" s="643">
        <f>⑧日付!$K$6</f>
        <v>0</v>
      </c>
      <c r="N174" s="643"/>
      <c r="O174" s="317" t="s">
        <v>30</v>
      </c>
      <c r="P174" s="317"/>
      <c r="Q174" s="317"/>
      <c r="R174" s="317"/>
      <c r="S174" s="317"/>
    </row>
    <row r="176" spans="2:39">
      <c r="O176" s="640" t="s">
        <v>3</v>
      </c>
      <c r="P176" s="640"/>
      <c r="Q176" s="640"/>
      <c r="R176" s="640"/>
      <c r="S176" s="644">
        <f>②基本情報!$B$8</f>
        <v>0</v>
      </c>
      <c r="T176" s="644"/>
      <c r="U176" s="644"/>
      <c r="V176" s="644"/>
      <c r="W176" s="644"/>
      <c r="X176" s="644"/>
      <c r="Y176" s="644"/>
      <c r="Z176" s="644"/>
      <c r="AA176" s="644"/>
      <c r="AB176" s="644"/>
      <c r="AC176" s="644"/>
      <c r="AD176" s="644"/>
      <c r="AE176" s="644"/>
      <c r="AF176" s="644"/>
      <c r="AG176" s="644"/>
      <c r="AH176" s="644"/>
      <c r="AI176" s="644"/>
    </row>
    <row r="178" spans="3:35">
      <c r="O178" s="640" t="s">
        <v>327</v>
      </c>
      <c r="P178" s="640"/>
      <c r="Q178" s="640"/>
      <c r="R178" s="640"/>
      <c r="T178" s="641">
        <f>②基本情報!$N$11</f>
        <v>0</v>
      </c>
      <c r="U178" s="641"/>
      <c r="V178" s="641"/>
      <c r="W178" s="641"/>
      <c r="X178" s="641"/>
      <c r="Y178" s="641"/>
      <c r="Z178" s="641"/>
      <c r="AA178" s="641"/>
      <c r="AB178" s="641"/>
      <c r="AC178" s="641"/>
      <c r="AD178" s="641"/>
      <c r="AE178" s="641"/>
      <c r="AF178" s="317" t="s">
        <v>328</v>
      </c>
      <c r="AG178" s="317"/>
      <c r="AH178" s="317"/>
    </row>
    <row r="181" spans="3:35" ht="24" customHeight="1">
      <c r="H181" s="306" t="s">
        <v>104</v>
      </c>
      <c r="I181" s="2"/>
      <c r="J181" s="2"/>
      <c r="K181" s="714">
        <f>⑧日付!$E$6</f>
        <v>2</v>
      </c>
      <c r="L181" s="714"/>
      <c r="M181" s="714"/>
      <c r="N181" s="307"/>
      <c r="O181" s="315" t="s">
        <v>28</v>
      </c>
      <c r="P181" s="315" t="s">
        <v>312</v>
      </c>
      <c r="Q181" s="2"/>
      <c r="R181" s="715">
        <f>Top!$B$7</f>
        <v>0</v>
      </c>
      <c r="S181" s="715"/>
      <c r="T181" s="715"/>
      <c r="U181" s="715"/>
      <c r="V181" s="715"/>
      <c r="W181" s="715"/>
      <c r="X181" s="715"/>
      <c r="Y181" s="715"/>
      <c r="Z181" s="715"/>
      <c r="AA181" s="715"/>
      <c r="AB181" s="715"/>
      <c r="AC181" s="715"/>
      <c r="AD181" s="715"/>
      <c r="AE181" s="715"/>
      <c r="AF181" s="715"/>
      <c r="AG181" s="715"/>
      <c r="AH181" s="715"/>
      <c r="AI181" s="715"/>
    </row>
    <row r="182" spans="3:35" ht="24" customHeight="1">
      <c r="H182" s="308"/>
      <c r="I182" s="2"/>
      <c r="J182" s="2"/>
      <c r="K182" s="2"/>
      <c r="L182" s="2"/>
      <c r="M182" s="2"/>
      <c r="N182" s="2"/>
      <c r="O182" s="716">
        <f>Top!$B$8</f>
        <v>0</v>
      </c>
      <c r="P182" s="717"/>
      <c r="Q182" s="717"/>
      <c r="R182" s="717"/>
      <c r="S182" s="717"/>
      <c r="T182" s="718" t="s">
        <v>313</v>
      </c>
      <c r="U182" s="719"/>
      <c r="V182" s="719"/>
      <c r="W182" s="719"/>
      <c r="X182" s="719"/>
      <c r="Y182" s="719"/>
      <c r="Z182" s="719"/>
      <c r="AA182" s="2"/>
      <c r="AB182" s="2"/>
      <c r="AC182" s="2"/>
      <c r="AD182" s="2"/>
    </row>
    <row r="183" spans="3:35" ht="24" customHeight="1">
      <c r="H183" s="720" t="s">
        <v>330</v>
      </c>
      <c r="I183" s="721"/>
      <c r="J183" s="721"/>
      <c r="K183" s="721"/>
      <c r="L183" s="721"/>
      <c r="M183" s="721"/>
      <c r="N183" s="721"/>
      <c r="O183" s="721"/>
      <c r="P183" s="721"/>
      <c r="Q183" s="721"/>
      <c r="R183" s="721"/>
      <c r="S183" s="721"/>
      <c r="T183" s="721"/>
      <c r="U183" s="721"/>
      <c r="V183" s="721"/>
      <c r="W183" s="721"/>
      <c r="X183" s="721"/>
      <c r="Y183" s="721"/>
      <c r="Z183" s="721"/>
      <c r="AA183" s="721"/>
      <c r="AB183" s="721"/>
      <c r="AC183" s="721"/>
      <c r="AD183" s="721"/>
    </row>
    <row r="184" spans="3:35" ht="14.25" customHeight="1" thickBot="1">
      <c r="H184" s="315"/>
      <c r="I184" s="316"/>
      <c r="J184" s="316"/>
      <c r="K184" s="316"/>
      <c r="L184" s="316"/>
      <c r="M184" s="316"/>
      <c r="N184" s="316"/>
      <c r="O184" s="316"/>
      <c r="P184" s="316"/>
      <c r="Q184" s="316"/>
      <c r="R184" s="316"/>
      <c r="S184" s="316"/>
      <c r="T184" s="316"/>
      <c r="U184" s="316"/>
      <c r="V184" s="316"/>
      <c r="W184" s="316"/>
      <c r="X184" s="316"/>
      <c r="Y184" s="316"/>
      <c r="Z184" s="316"/>
      <c r="AA184" s="316"/>
      <c r="AB184" s="316"/>
      <c r="AC184" s="316"/>
      <c r="AD184" s="316"/>
    </row>
    <row r="185" spans="3:35">
      <c r="C185" s="722" t="s">
        <v>0</v>
      </c>
      <c r="D185" s="723"/>
      <c r="E185" s="723"/>
      <c r="F185" s="723"/>
      <c r="G185" s="723"/>
      <c r="H185" s="723"/>
      <c r="I185" s="723"/>
      <c r="J185" s="724"/>
      <c r="K185" s="725" t="s">
        <v>0</v>
      </c>
      <c r="L185" s="726"/>
      <c r="M185" s="726"/>
      <c r="N185" s="727"/>
      <c r="O185" s="728" t="s">
        <v>1</v>
      </c>
      <c r="P185" s="728"/>
      <c r="Q185" s="728"/>
      <c r="R185" s="728"/>
      <c r="S185" s="728"/>
      <c r="T185" s="728"/>
      <c r="U185" s="728"/>
      <c r="V185" s="728"/>
      <c r="W185" s="728"/>
      <c r="X185" s="728"/>
      <c r="Y185" s="728"/>
      <c r="Z185" s="728"/>
      <c r="AA185" s="728"/>
      <c r="AB185" s="728"/>
      <c r="AC185" s="723" t="s">
        <v>2</v>
      </c>
      <c r="AD185" s="723"/>
      <c r="AE185" s="723"/>
      <c r="AF185" s="723"/>
      <c r="AG185" s="723"/>
      <c r="AH185" s="723"/>
      <c r="AI185" s="730"/>
    </row>
    <row r="186" spans="3:35">
      <c r="C186" s="731" t="s">
        <v>3</v>
      </c>
      <c r="D186" s="732"/>
      <c r="E186" s="732"/>
      <c r="F186" s="732"/>
      <c r="G186" s="732"/>
      <c r="H186" s="732"/>
      <c r="I186" s="732"/>
      <c r="J186" s="733"/>
      <c r="K186" s="734" t="s">
        <v>4</v>
      </c>
      <c r="L186" s="735"/>
      <c r="M186" s="735"/>
      <c r="N186" s="736"/>
      <c r="O186" s="729"/>
      <c r="P186" s="729"/>
      <c r="Q186" s="729"/>
      <c r="R186" s="729"/>
      <c r="S186" s="729"/>
      <c r="T186" s="729"/>
      <c r="U186" s="729"/>
      <c r="V186" s="729"/>
      <c r="W186" s="729"/>
      <c r="X186" s="729"/>
      <c r="Y186" s="729"/>
      <c r="Z186" s="729"/>
      <c r="AA186" s="729"/>
      <c r="AB186" s="729"/>
      <c r="AC186" s="626"/>
      <c r="AD186" s="626"/>
      <c r="AE186" s="626"/>
      <c r="AF186" s="626"/>
      <c r="AG186" s="626"/>
      <c r="AH186" s="626"/>
      <c r="AI186" s="627"/>
    </row>
    <row r="187" spans="3:35">
      <c r="C187" s="705">
        <f>②基本情報!$B$7</f>
        <v>0</v>
      </c>
      <c r="D187" s="706"/>
      <c r="E187" s="706"/>
      <c r="F187" s="706"/>
      <c r="G187" s="706"/>
      <c r="H187" s="706"/>
      <c r="I187" s="706"/>
      <c r="J187" s="707"/>
      <c r="K187" s="740">
        <f>②基本情報!$J$7</f>
        <v>0</v>
      </c>
      <c r="L187" s="741"/>
      <c r="M187" s="741"/>
      <c r="N187" s="742"/>
      <c r="O187" s="309" t="s">
        <v>5</v>
      </c>
      <c r="P187" s="743">
        <f>②基本情報!$O$7</f>
        <v>0</v>
      </c>
      <c r="Q187" s="744"/>
      <c r="R187" s="744"/>
      <c r="S187" s="744"/>
      <c r="T187" s="744"/>
      <c r="U187" s="744"/>
      <c r="V187" s="744"/>
      <c r="W187" s="744"/>
      <c r="X187" s="744"/>
      <c r="Y187" s="744"/>
      <c r="Z187" s="744"/>
      <c r="AA187" s="744"/>
      <c r="AB187" s="744"/>
      <c r="AC187" s="745">
        <f>②基本情報!$AB$7</f>
        <v>0</v>
      </c>
      <c r="AD187" s="745"/>
      <c r="AE187" s="745"/>
      <c r="AF187" s="745"/>
      <c r="AG187" s="745"/>
      <c r="AH187" s="745"/>
      <c r="AI187" s="746"/>
    </row>
    <row r="188" spans="3:35">
      <c r="C188" s="708">
        <f>②基本情報!$B$8</f>
        <v>0</v>
      </c>
      <c r="D188" s="709"/>
      <c r="E188" s="709"/>
      <c r="F188" s="709"/>
      <c r="G188" s="709"/>
      <c r="H188" s="709"/>
      <c r="I188" s="709"/>
      <c r="J188" s="710"/>
      <c r="K188" s="751">
        <f>②基本情報!$J$8</f>
        <v>0</v>
      </c>
      <c r="L188" s="751"/>
      <c r="M188" s="751"/>
      <c r="N188" s="751"/>
      <c r="O188" s="753">
        <f>②基本情報!$R$8</f>
        <v>0</v>
      </c>
      <c r="P188" s="753"/>
      <c r="Q188" s="753"/>
      <c r="R188" s="753"/>
      <c r="S188" s="753"/>
      <c r="T188" s="753"/>
      <c r="U188" s="753"/>
      <c r="V188" s="753"/>
      <c r="W188" s="753"/>
      <c r="X188" s="753"/>
      <c r="Y188" s="753"/>
      <c r="Z188" s="753"/>
      <c r="AA188" s="753"/>
      <c r="AB188" s="753"/>
      <c r="AC188" s="747"/>
      <c r="AD188" s="747"/>
      <c r="AE188" s="747"/>
      <c r="AF188" s="747"/>
      <c r="AG188" s="747"/>
      <c r="AH188" s="747"/>
      <c r="AI188" s="748"/>
    </row>
    <row r="189" spans="3:35" ht="14.25" thickBot="1">
      <c r="C189" s="711"/>
      <c r="D189" s="712"/>
      <c r="E189" s="712"/>
      <c r="F189" s="712"/>
      <c r="G189" s="712"/>
      <c r="H189" s="712"/>
      <c r="I189" s="712"/>
      <c r="J189" s="713"/>
      <c r="K189" s="752"/>
      <c r="L189" s="752"/>
      <c r="M189" s="752"/>
      <c r="N189" s="752"/>
      <c r="O189" s="754"/>
      <c r="P189" s="754"/>
      <c r="Q189" s="754"/>
      <c r="R189" s="754"/>
      <c r="S189" s="754"/>
      <c r="T189" s="754"/>
      <c r="U189" s="754"/>
      <c r="V189" s="754"/>
      <c r="W189" s="754"/>
      <c r="X189" s="754"/>
      <c r="Y189" s="754"/>
      <c r="Z189" s="754"/>
      <c r="AA189" s="754"/>
      <c r="AB189" s="754"/>
      <c r="AC189" s="749"/>
      <c r="AD189" s="749"/>
      <c r="AE189" s="749"/>
      <c r="AF189" s="749"/>
      <c r="AG189" s="749"/>
      <c r="AH189" s="749"/>
      <c r="AI189" s="750"/>
    </row>
    <row r="190" spans="3:35" ht="14.25" thickBot="1"/>
    <row r="191" spans="3:35">
      <c r="C191" s="675" t="s">
        <v>366</v>
      </c>
      <c r="D191" s="551"/>
      <c r="E191" s="551"/>
      <c r="F191" s="551"/>
      <c r="G191" s="676"/>
      <c r="H191" s="551" t="s">
        <v>6</v>
      </c>
      <c r="I191" s="551"/>
      <c r="J191" s="676"/>
      <c r="K191" s="692">
        <f>②基本情報!$E$15</f>
        <v>0</v>
      </c>
      <c r="L191" s="692"/>
      <c r="M191" s="692"/>
      <c r="N191" s="693"/>
      <c r="O191" s="686" t="s">
        <v>0</v>
      </c>
      <c r="P191" s="687"/>
      <c r="Q191" s="687"/>
      <c r="R191" s="687"/>
      <c r="S191" s="687"/>
      <c r="T191" s="687"/>
      <c r="U191" s="695"/>
      <c r="V191" s="669">
        <f>②基本情報!$P$15</f>
        <v>0</v>
      </c>
      <c r="W191" s="669"/>
      <c r="X191" s="669"/>
      <c r="Y191" s="669"/>
      <c r="Z191" s="669"/>
      <c r="AA191" s="669"/>
      <c r="AB191" s="670"/>
      <c r="AC191" s="669">
        <f>②基本情報!$W$15</f>
        <v>0</v>
      </c>
      <c r="AD191" s="669"/>
      <c r="AE191" s="669"/>
      <c r="AF191" s="669"/>
      <c r="AG191" s="669"/>
      <c r="AH191" s="669"/>
      <c r="AI191" s="696"/>
    </row>
    <row r="192" spans="3:35">
      <c r="C192" s="666"/>
      <c r="D192" s="554"/>
      <c r="E192" s="554"/>
      <c r="F192" s="554"/>
      <c r="G192" s="667"/>
      <c r="H192" s="554"/>
      <c r="I192" s="554"/>
      <c r="J192" s="667"/>
      <c r="K192" s="646"/>
      <c r="L192" s="646"/>
      <c r="M192" s="646"/>
      <c r="N192" s="646"/>
      <c r="O192" s="683" t="s">
        <v>9</v>
      </c>
      <c r="P192" s="684"/>
      <c r="Q192" s="684"/>
      <c r="R192" s="684"/>
      <c r="S192" s="684"/>
      <c r="T192" s="684"/>
      <c r="U192" s="685"/>
      <c r="V192" s="699">
        <f>②基本情報!$P$16</f>
        <v>0</v>
      </c>
      <c r="W192" s="699"/>
      <c r="X192" s="699"/>
      <c r="Y192" s="699"/>
      <c r="Z192" s="699"/>
      <c r="AA192" s="699"/>
      <c r="AB192" s="700"/>
      <c r="AC192" s="702">
        <f>②基本情報!$W$16</f>
        <v>0</v>
      </c>
      <c r="AD192" s="702"/>
      <c r="AE192" s="702"/>
      <c r="AF192" s="702"/>
      <c r="AG192" s="702"/>
      <c r="AH192" s="702"/>
      <c r="AI192" s="703"/>
    </row>
    <row r="193" spans="2:39">
      <c r="C193" s="689"/>
      <c r="D193" s="690"/>
      <c r="E193" s="690"/>
      <c r="F193" s="690"/>
      <c r="G193" s="691"/>
      <c r="H193" s="690"/>
      <c r="I193" s="690"/>
      <c r="J193" s="691"/>
      <c r="K193" s="694"/>
      <c r="L193" s="694"/>
      <c r="M193" s="694"/>
      <c r="N193" s="694"/>
      <c r="O193" s="697"/>
      <c r="P193" s="690"/>
      <c r="Q193" s="690"/>
      <c r="R193" s="690"/>
      <c r="S193" s="690"/>
      <c r="T193" s="690"/>
      <c r="U193" s="698"/>
      <c r="V193" s="694"/>
      <c r="W193" s="694"/>
      <c r="X193" s="694"/>
      <c r="Y193" s="694"/>
      <c r="Z193" s="694"/>
      <c r="AA193" s="694"/>
      <c r="AB193" s="701"/>
      <c r="AC193" s="694"/>
      <c r="AD193" s="694"/>
      <c r="AE193" s="694"/>
      <c r="AF193" s="694"/>
      <c r="AG193" s="694"/>
      <c r="AH193" s="694"/>
      <c r="AI193" s="704"/>
    </row>
    <row r="194" spans="2:39">
      <c r="C194" s="571" t="s">
        <v>315</v>
      </c>
      <c r="D194" s="543"/>
      <c r="E194" s="543"/>
      <c r="F194" s="543"/>
      <c r="G194" s="543"/>
      <c r="H194" s="543"/>
      <c r="I194" s="543"/>
      <c r="J194" s="548"/>
      <c r="K194" s="542" t="s">
        <v>316</v>
      </c>
      <c r="L194" s="543"/>
      <c r="M194" s="543"/>
      <c r="N194" s="543"/>
      <c r="O194" s="554"/>
      <c r="P194" s="554"/>
      <c r="Q194" s="677"/>
      <c r="R194" s="646">
        <f>②基本情報!$P$18</f>
        <v>0</v>
      </c>
      <c r="S194" s="646"/>
      <c r="T194" s="646"/>
      <c r="U194" s="646"/>
      <c r="V194" s="646"/>
      <c r="W194" s="679"/>
      <c r="X194" s="679"/>
      <c r="Y194" s="679"/>
      <c r="Z194" s="679"/>
      <c r="AA194" s="679"/>
      <c r="AB194" s="679"/>
      <c r="AC194" s="679"/>
      <c r="AD194" s="679"/>
      <c r="AE194" s="679"/>
      <c r="AF194" s="679"/>
      <c r="AG194" s="679"/>
      <c r="AH194" s="679"/>
      <c r="AI194" s="680"/>
    </row>
    <row r="195" spans="2:39" ht="14.25" thickBot="1">
      <c r="C195" s="572"/>
      <c r="D195" s="546"/>
      <c r="E195" s="546"/>
      <c r="F195" s="546"/>
      <c r="G195" s="546"/>
      <c r="H195" s="546"/>
      <c r="I195" s="546"/>
      <c r="J195" s="549"/>
      <c r="K195" s="545"/>
      <c r="L195" s="546"/>
      <c r="M195" s="546"/>
      <c r="N195" s="546"/>
      <c r="O195" s="546"/>
      <c r="P195" s="546"/>
      <c r="Q195" s="678"/>
      <c r="R195" s="649"/>
      <c r="S195" s="649"/>
      <c r="T195" s="649"/>
      <c r="U195" s="649"/>
      <c r="V195" s="649"/>
      <c r="W195" s="649"/>
      <c r="X195" s="649"/>
      <c r="Y195" s="649"/>
      <c r="Z195" s="649"/>
      <c r="AA195" s="649"/>
      <c r="AB195" s="649"/>
      <c r="AC195" s="649"/>
      <c r="AD195" s="649"/>
      <c r="AE195" s="649"/>
      <c r="AF195" s="649"/>
      <c r="AG195" s="649"/>
      <c r="AH195" s="649"/>
      <c r="AI195" s="681"/>
    </row>
    <row r="196" spans="2:39" ht="14.25" thickBot="1"/>
    <row r="197" spans="2:39">
      <c r="C197" s="774" t="s">
        <v>180</v>
      </c>
      <c r="D197" s="692"/>
      <c r="E197" s="692"/>
      <c r="F197" s="692"/>
      <c r="G197" s="693"/>
      <c r="H197" s="692">
        <f>②基本情報!$B$34</f>
        <v>0</v>
      </c>
      <c r="I197" s="692"/>
      <c r="J197" s="692"/>
      <c r="K197" s="692"/>
      <c r="L197" s="692"/>
      <c r="M197" s="692"/>
      <c r="N197" s="693"/>
      <c r="O197" s="759" t="s">
        <v>0</v>
      </c>
      <c r="P197" s="760"/>
      <c r="Q197" s="760"/>
      <c r="R197" s="760"/>
      <c r="S197" s="760"/>
      <c r="T197" s="760"/>
      <c r="U197" s="761"/>
      <c r="V197" s="669">
        <f>②基本情報!$L$33</f>
        <v>0</v>
      </c>
      <c r="W197" s="669"/>
      <c r="X197" s="669"/>
      <c r="Y197" s="669"/>
      <c r="Z197" s="669"/>
      <c r="AA197" s="669"/>
      <c r="AB197" s="669"/>
      <c r="AC197" s="668">
        <f>②基本情報!$Q$33</f>
        <v>0</v>
      </c>
      <c r="AD197" s="669"/>
      <c r="AE197" s="669"/>
      <c r="AF197" s="669"/>
      <c r="AG197" s="669"/>
      <c r="AH197" s="669"/>
      <c r="AI197" s="696"/>
    </row>
    <row r="198" spans="2:39">
      <c r="C198" s="775"/>
      <c r="D198" s="646"/>
      <c r="E198" s="646"/>
      <c r="F198" s="646"/>
      <c r="G198" s="651"/>
      <c r="H198" s="646"/>
      <c r="I198" s="646"/>
      <c r="J198" s="646"/>
      <c r="K198" s="646"/>
      <c r="L198" s="646"/>
      <c r="M198" s="646"/>
      <c r="N198" s="651"/>
      <c r="O198" s="762" t="s">
        <v>11</v>
      </c>
      <c r="P198" s="763"/>
      <c r="Q198" s="763"/>
      <c r="R198" s="763"/>
      <c r="S198" s="763"/>
      <c r="T198" s="763"/>
      <c r="U198" s="764"/>
      <c r="V198" s="699">
        <f>②基本情報!$L$34</f>
        <v>0</v>
      </c>
      <c r="W198" s="699"/>
      <c r="X198" s="699"/>
      <c r="Y198" s="699"/>
      <c r="Z198" s="699"/>
      <c r="AA198" s="699"/>
      <c r="AB198" s="699"/>
      <c r="AC198" s="768">
        <f>②基本情報!$Q$34</f>
        <v>0</v>
      </c>
      <c r="AD198" s="769"/>
      <c r="AE198" s="769"/>
      <c r="AF198" s="769"/>
      <c r="AG198" s="769"/>
      <c r="AH198" s="769"/>
      <c r="AI198" s="770"/>
    </row>
    <row r="199" spans="2:39" ht="14.25" thickBot="1">
      <c r="C199" s="776"/>
      <c r="D199" s="649"/>
      <c r="E199" s="649"/>
      <c r="F199" s="649"/>
      <c r="G199" s="652"/>
      <c r="H199" s="649"/>
      <c r="I199" s="649"/>
      <c r="J199" s="649"/>
      <c r="K199" s="649"/>
      <c r="L199" s="649"/>
      <c r="M199" s="649"/>
      <c r="N199" s="652"/>
      <c r="O199" s="765"/>
      <c r="P199" s="766"/>
      <c r="Q199" s="766"/>
      <c r="R199" s="766"/>
      <c r="S199" s="766"/>
      <c r="T199" s="766"/>
      <c r="U199" s="767"/>
      <c r="V199" s="649"/>
      <c r="W199" s="649"/>
      <c r="X199" s="649"/>
      <c r="Y199" s="649"/>
      <c r="Z199" s="649"/>
      <c r="AA199" s="649"/>
      <c r="AB199" s="649"/>
      <c r="AC199" s="771"/>
      <c r="AD199" s="772"/>
      <c r="AE199" s="772"/>
      <c r="AF199" s="772"/>
      <c r="AG199" s="772"/>
      <c r="AH199" s="772"/>
      <c r="AI199" s="773"/>
    </row>
    <row r="200" spans="2:39" ht="14.25" thickBot="1"/>
    <row r="201" spans="2:39">
      <c r="C201" s="675" t="s">
        <v>331</v>
      </c>
      <c r="D201" s="551"/>
      <c r="E201" s="551"/>
      <c r="F201" s="676"/>
      <c r="G201" s="686" t="s">
        <v>317</v>
      </c>
      <c r="H201" s="687"/>
      <c r="I201" s="687"/>
      <c r="J201" s="687"/>
      <c r="K201" s="687"/>
      <c r="L201" s="687"/>
      <c r="M201" s="687"/>
      <c r="N201" s="688"/>
      <c r="O201" s="794" t="s">
        <v>14</v>
      </c>
      <c r="P201" s="676"/>
      <c r="Q201" s="794" t="s">
        <v>15</v>
      </c>
      <c r="R201" s="676"/>
      <c r="S201" s="794" t="s">
        <v>16</v>
      </c>
      <c r="T201" s="551"/>
      <c r="U201" s="551"/>
      <c r="V201" s="551"/>
      <c r="W201" s="551"/>
      <c r="X201" s="676"/>
      <c r="Y201" s="550" t="s">
        <v>17</v>
      </c>
      <c r="Z201" s="565"/>
      <c r="AA201" s="565"/>
      <c r="AB201" s="565"/>
      <c r="AC201" s="795"/>
      <c r="AD201" s="787" t="s">
        <v>18</v>
      </c>
      <c r="AE201" s="788"/>
      <c r="AF201" s="800"/>
      <c r="AG201" s="787" t="s">
        <v>19</v>
      </c>
      <c r="AH201" s="788"/>
      <c r="AI201" s="789"/>
    </row>
    <row r="202" spans="2:39" ht="13.5" customHeight="1">
      <c r="C202" s="666"/>
      <c r="D202" s="554"/>
      <c r="E202" s="554"/>
      <c r="F202" s="667"/>
      <c r="G202" s="683" t="s">
        <v>20</v>
      </c>
      <c r="H202" s="684"/>
      <c r="I202" s="684"/>
      <c r="J202" s="685"/>
      <c r="K202" s="554" t="s">
        <v>21</v>
      </c>
      <c r="L202" s="554"/>
      <c r="M202" s="554"/>
      <c r="N202" s="667"/>
      <c r="O202" s="553"/>
      <c r="P202" s="667"/>
      <c r="Q202" s="553"/>
      <c r="R202" s="667"/>
      <c r="S202" s="553"/>
      <c r="T202" s="554"/>
      <c r="U202" s="554"/>
      <c r="V202" s="554"/>
      <c r="W202" s="554"/>
      <c r="X202" s="667"/>
      <c r="Y202" s="796"/>
      <c r="Z202" s="567"/>
      <c r="AA202" s="567"/>
      <c r="AB202" s="567"/>
      <c r="AC202" s="797"/>
      <c r="AD202" s="790"/>
      <c r="AE202" s="791"/>
      <c r="AF202" s="801"/>
      <c r="AG202" s="790"/>
      <c r="AH202" s="791"/>
      <c r="AI202" s="792"/>
    </row>
    <row r="203" spans="2:39" ht="14.25" thickBot="1">
      <c r="C203" s="572"/>
      <c r="D203" s="546"/>
      <c r="E203" s="546"/>
      <c r="F203" s="549"/>
      <c r="G203" s="545"/>
      <c r="H203" s="546"/>
      <c r="I203" s="546"/>
      <c r="J203" s="678"/>
      <c r="K203" s="546"/>
      <c r="L203" s="546"/>
      <c r="M203" s="546"/>
      <c r="N203" s="549"/>
      <c r="O203" s="545"/>
      <c r="P203" s="549"/>
      <c r="Q203" s="545"/>
      <c r="R203" s="549"/>
      <c r="S203" s="545"/>
      <c r="T203" s="546"/>
      <c r="U203" s="546"/>
      <c r="V203" s="546"/>
      <c r="W203" s="546"/>
      <c r="X203" s="549"/>
      <c r="Y203" s="798"/>
      <c r="Z203" s="569"/>
      <c r="AA203" s="569"/>
      <c r="AB203" s="569"/>
      <c r="AC203" s="799"/>
      <c r="AD203" s="765"/>
      <c r="AE203" s="766"/>
      <c r="AF203" s="767"/>
      <c r="AG203" s="765"/>
      <c r="AH203" s="766"/>
      <c r="AI203" s="793"/>
    </row>
    <row r="204" spans="2:39">
      <c r="B204" s="283"/>
      <c r="C204" s="778" t="str">
        <f>IF($AM204=0,"",VLOOKUP($AM204,③男入力!$B$10:$AS$33,40))</f>
        <v/>
      </c>
      <c r="D204" s="779"/>
      <c r="E204" s="779"/>
      <c r="F204" s="780"/>
      <c r="G204" s="668" t="str">
        <f>IF($AM204=0,"",VLOOKUP($AM204,③男入力!$B$10:$AN$33,11))</f>
        <v/>
      </c>
      <c r="H204" s="669"/>
      <c r="I204" s="669"/>
      <c r="J204" s="670"/>
      <c r="K204" s="669" t="str">
        <f>IF($AM204=0,"",VLOOKUP($AM204,③男入力!$B$10:$AN$33,15))</f>
        <v/>
      </c>
      <c r="L204" s="669"/>
      <c r="M204" s="669"/>
      <c r="N204" s="671"/>
      <c r="O204" s="672" t="str">
        <f>IF($AM204=0,"",VLOOKUP($AM204,③男入力!$B$10:$AN$33,19))</f>
        <v/>
      </c>
      <c r="P204" s="672"/>
      <c r="Q204" s="672" t="str">
        <f>IF($AM204=0,"",VLOOKUP($AM204,③男入力!$B$10:$AN$33,21))</f>
        <v/>
      </c>
      <c r="R204" s="672"/>
      <c r="S204" s="653" t="str">
        <f>IF($AM204=0,"",VLOOKUP($AM204,③男入力!$B$10:$AN$33,23))</f>
        <v/>
      </c>
      <c r="T204" s="653"/>
      <c r="U204" s="653"/>
      <c r="V204" s="653"/>
      <c r="W204" s="653"/>
      <c r="X204" s="653"/>
      <c r="Y204" s="656" t="str">
        <f>IF($AM204=0,"",VLOOKUP($AM204,③男入力!$B$10:$AN$33,29))</f>
        <v/>
      </c>
      <c r="Z204" s="656"/>
      <c r="AA204" s="656"/>
      <c r="AB204" s="656"/>
      <c r="AC204" s="656"/>
      <c r="AD204" s="659" t="str">
        <f>IF($AM204=0,"",VLOOKUP($AM204,③男入力!$B$10:$AN$33,34))</f>
        <v/>
      </c>
      <c r="AE204" s="659"/>
      <c r="AF204" s="659"/>
      <c r="AG204" s="659" t="str">
        <f>IF($AM204=0,"",VLOOKUP($AM204,③男入力!$B$10:$AN$33,37))</f>
        <v/>
      </c>
      <c r="AH204" s="659"/>
      <c r="AI204" s="662"/>
      <c r="AM204" s="737">
        <f>⑥男選手!AD31</f>
        <v>0</v>
      </c>
    </row>
    <row r="205" spans="2:39">
      <c r="B205" s="283"/>
      <c r="C205" s="781"/>
      <c r="D205" s="782"/>
      <c r="E205" s="782"/>
      <c r="F205" s="783"/>
      <c r="G205" s="645" t="str">
        <f>IF($AM204=0,"",VLOOKUP($AM204,③男入力!$B$10:$AN$33,3))</f>
        <v/>
      </c>
      <c r="H205" s="646" t="e">
        <f t="shared" ref="H205:J206" si="42">IF(G205=0,"",VLOOKUP(G205,$B$12:$Q$28,6))</f>
        <v>#N/A</v>
      </c>
      <c r="I205" s="646" t="e">
        <f t="shared" si="42"/>
        <v>#N/A</v>
      </c>
      <c r="J205" s="647" t="e">
        <f t="shared" si="42"/>
        <v>#N/A</v>
      </c>
      <c r="K205" s="646" t="str">
        <f>IF($AM204=0,"",VLOOKUP($AM204,③男入力!$B$10:$AN$33,7))</f>
        <v/>
      </c>
      <c r="L205" s="646" t="e">
        <f t="shared" ref="L205:N206" si="43">IF(K205=0,"",VLOOKUP(K205,$B$12:$Q$28,6))</f>
        <v>#N/A</v>
      </c>
      <c r="M205" s="646" t="e">
        <f t="shared" si="43"/>
        <v>#N/A</v>
      </c>
      <c r="N205" s="651" t="e">
        <f t="shared" si="43"/>
        <v>#N/A</v>
      </c>
      <c r="O205" s="673"/>
      <c r="P205" s="673"/>
      <c r="Q205" s="673"/>
      <c r="R205" s="673"/>
      <c r="S205" s="654"/>
      <c r="T205" s="654"/>
      <c r="U205" s="654"/>
      <c r="V205" s="654"/>
      <c r="W205" s="654"/>
      <c r="X205" s="654"/>
      <c r="Y205" s="657"/>
      <c r="Z205" s="657"/>
      <c r="AA205" s="657"/>
      <c r="AB205" s="657"/>
      <c r="AC205" s="657"/>
      <c r="AD205" s="660"/>
      <c r="AE205" s="660"/>
      <c r="AF205" s="660"/>
      <c r="AG205" s="660"/>
      <c r="AH205" s="660"/>
      <c r="AI205" s="663"/>
      <c r="AM205" s="738"/>
    </row>
    <row r="206" spans="2:39" ht="14.25" thickBot="1">
      <c r="B206" s="283"/>
      <c r="C206" s="784"/>
      <c r="D206" s="785"/>
      <c r="E206" s="785"/>
      <c r="F206" s="786"/>
      <c r="G206" s="648" t="str">
        <f>IF($AN206=0,"",VLOOKUP($AN206,③男入力!$B$10:$AN$33,3))</f>
        <v/>
      </c>
      <c r="H206" s="649" t="e">
        <f t="shared" si="42"/>
        <v>#N/A</v>
      </c>
      <c r="I206" s="649" t="e">
        <f t="shared" si="42"/>
        <v>#N/A</v>
      </c>
      <c r="J206" s="650" t="e">
        <f t="shared" si="42"/>
        <v>#N/A</v>
      </c>
      <c r="K206" s="649" t="str">
        <f>IF($AN206=0,"",VLOOKUP($AN206,③男入力!$B$10:$AN$33,7))</f>
        <v/>
      </c>
      <c r="L206" s="649" t="e">
        <f t="shared" si="43"/>
        <v>#N/A</v>
      </c>
      <c r="M206" s="649" t="e">
        <f t="shared" si="43"/>
        <v>#N/A</v>
      </c>
      <c r="N206" s="652" t="e">
        <f t="shared" si="43"/>
        <v>#N/A</v>
      </c>
      <c r="O206" s="674"/>
      <c r="P206" s="674"/>
      <c r="Q206" s="674"/>
      <c r="R206" s="674"/>
      <c r="S206" s="655"/>
      <c r="T206" s="655"/>
      <c r="U206" s="655"/>
      <c r="V206" s="655"/>
      <c r="W206" s="655"/>
      <c r="X206" s="655"/>
      <c r="Y206" s="658"/>
      <c r="Z206" s="658"/>
      <c r="AA206" s="658"/>
      <c r="AB206" s="658"/>
      <c r="AC206" s="658"/>
      <c r="AD206" s="661"/>
      <c r="AE206" s="661"/>
      <c r="AF206" s="661"/>
      <c r="AG206" s="661"/>
      <c r="AH206" s="661"/>
      <c r="AI206" s="664"/>
      <c r="AM206" s="739"/>
    </row>
    <row r="207" spans="2:39">
      <c r="C207" s="778" t="str">
        <f>IF($AM207=0,"",VLOOKUP($AM207,③男入力!$B$10:$AS$33,40))</f>
        <v/>
      </c>
      <c r="D207" s="779"/>
      <c r="E207" s="779"/>
      <c r="F207" s="780"/>
      <c r="G207" s="668" t="str">
        <f>IF($AM207=0,"",VLOOKUP($AM207,③男入力!$B$10:$AN$33,11))</f>
        <v/>
      </c>
      <c r="H207" s="669"/>
      <c r="I207" s="669"/>
      <c r="J207" s="670"/>
      <c r="K207" s="669" t="str">
        <f>IF($AM207=0,"",VLOOKUP($AM207,③男入力!$B$10:$AN$33,15))</f>
        <v/>
      </c>
      <c r="L207" s="669"/>
      <c r="M207" s="669"/>
      <c r="N207" s="671"/>
      <c r="O207" s="672" t="str">
        <f>IF($AM207=0,"",VLOOKUP($AM207,③男入力!$B$10:$AN$33,19))</f>
        <v/>
      </c>
      <c r="P207" s="672"/>
      <c r="Q207" s="672" t="str">
        <f>IF($AM207=0,"",VLOOKUP($AM207,③男入力!$B$10:$AN$33,21))</f>
        <v/>
      </c>
      <c r="R207" s="672"/>
      <c r="S207" s="653" t="str">
        <f>IF($AM207=0,"",VLOOKUP($AM207,③男入力!$B$10:$AN$33,23))</f>
        <v/>
      </c>
      <c r="T207" s="653"/>
      <c r="U207" s="653"/>
      <c r="V207" s="653"/>
      <c r="W207" s="653"/>
      <c r="X207" s="653"/>
      <c r="Y207" s="656" t="str">
        <f>IF($AM207=0,"",VLOOKUP($AM207,③男入力!$B$10:$AN$33,29))</f>
        <v/>
      </c>
      <c r="Z207" s="656"/>
      <c r="AA207" s="656"/>
      <c r="AB207" s="656"/>
      <c r="AC207" s="656"/>
      <c r="AD207" s="659" t="str">
        <f>IF($AM207=0,"",VLOOKUP($AM207,③男入力!$B$10:$AN$33,34))</f>
        <v/>
      </c>
      <c r="AE207" s="659"/>
      <c r="AF207" s="659"/>
      <c r="AG207" s="659" t="str">
        <f>IF($AM207=0,"",VLOOKUP($AM207,③男入力!$B$10:$AN$33,37))</f>
        <v/>
      </c>
      <c r="AH207" s="659"/>
      <c r="AI207" s="662"/>
      <c r="AM207" s="737">
        <f>⑥男選手!AD32</f>
        <v>0</v>
      </c>
    </row>
    <row r="208" spans="2:39">
      <c r="C208" s="781"/>
      <c r="D208" s="782"/>
      <c r="E208" s="782"/>
      <c r="F208" s="783"/>
      <c r="G208" s="645" t="str">
        <f>IF($AM207=0,"",VLOOKUP($AM207,③男入力!$B$10:$AN$33,3))</f>
        <v/>
      </c>
      <c r="H208" s="646" t="e">
        <f t="shared" ref="H208:J209" si="44">IF(G208=0,"",VLOOKUP(G208,$B$12:$Q$28,6))</f>
        <v>#N/A</v>
      </c>
      <c r="I208" s="646" t="e">
        <f t="shared" si="44"/>
        <v>#N/A</v>
      </c>
      <c r="J208" s="647" t="e">
        <f t="shared" si="44"/>
        <v>#N/A</v>
      </c>
      <c r="K208" s="646" t="str">
        <f>IF($AM207=0,"",VLOOKUP($AM207,③男入力!$B$10:$AN$33,7))</f>
        <v/>
      </c>
      <c r="L208" s="646" t="e">
        <f t="shared" ref="L208:N209" si="45">IF(K208=0,"",VLOOKUP(K208,$B$12:$Q$28,6))</f>
        <v>#N/A</v>
      </c>
      <c r="M208" s="646" t="e">
        <f t="shared" si="45"/>
        <v>#N/A</v>
      </c>
      <c r="N208" s="651" t="e">
        <f t="shared" si="45"/>
        <v>#N/A</v>
      </c>
      <c r="O208" s="673"/>
      <c r="P208" s="673"/>
      <c r="Q208" s="673"/>
      <c r="R208" s="673"/>
      <c r="S208" s="654"/>
      <c r="T208" s="654"/>
      <c r="U208" s="654"/>
      <c r="V208" s="654"/>
      <c r="W208" s="654"/>
      <c r="X208" s="654"/>
      <c r="Y208" s="657"/>
      <c r="Z208" s="657"/>
      <c r="AA208" s="657"/>
      <c r="AB208" s="657"/>
      <c r="AC208" s="657"/>
      <c r="AD208" s="660"/>
      <c r="AE208" s="660"/>
      <c r="AF208" s="660"/>
      <c r="AG208" s="660"/>
      <c r="AH208" s="660"/>
      <c r="AI208" s="663"/>
      <c r="AM208" s="738"/>
    </row>
    <row r="209" spans="2:39" ht="14.25" thickBot="1">
      <c r="C209" s="784"/>
      <c r="D209" s="785"/>
      <c r="E209" s="785"/>
      <c r="F209" s="786"/>
      <c r="G209" s="648" t="str">
        <f>IF($AN209=0,"",VLOOKUP($AN209,③男入力!$B$10:$AN$33,3))</f>
        <v/>
      </c>
      <c r="H209" s="649" t="e">
        <f t="shared" si="44"/>
        <v>#N/A</v>
      </c>
      <c r="I209" s="649" t="e">
        <f t="shared" si="44"/>
        <v>#N/A</v>
      </c>
      <c r="J209" s="650" t="e">
        <f t="shared" si="44"/>
        <v>#N/A</v>
      </c>
      <c r="K209" s="649" t="str">
        <f>IF($AN209=0,"",VLOOKUP($AN209,③男入力!$B$10:$AN$33,7))</f>
        <v/>
      </c>
      <c r="L209" s="649" t="e">
        <f t="shared" si="45"/>
        <v>#N/A</v>
      </c>
      <c r="M209" s="649" t="e">
        <f t="shared" si="45"/>
        <v>#N/A</v>
      </c>
      <c r="N209" s="652" t="e">
        <f t="shared" si="45"/>
        <v>#N/A</v>
      </c>
      <c r="O209" s="674"/>
      <c r="P209" s="674"/>
      <c r="Q209" s="674"/>
      <c r="R209" s="674"/>
      <c r="S209" s="655"/>
      <c r="T209" s="655"/>
      <c r="U209" s="655"/>
      <c r="V209" s="655"/>
      <c r="W209" s="655"/>
      <c r="X209" s="655"/>
      <c r="Y209" s="658"/>
      <c r="Z209" s="658"/>
      <c r="AA209" s="658"/>
      <c r="AB209" s="658"/>
      <c r="AC209" s="658"/>
      <c r="AD209" s="661"/>
      <c r="AE209" s="661"/>
      <c r="AF209" s="661"/>
      <c r="AG209" s="661"/>
      <c r="AH209" s="661"/>
      <c r="AI209" s="664"/>
      <c r="AM209" s="739"/>
    </row>
    <row r="210" spans="2:39">
      <c r="C210" s="778" t="str">
        <f>IF($AM210=0,"",VLOOKUP($AM210,③男入力!$B$10:$AS$33,40))</f>
        <v/>
      </c>
      <c r="D210" s="779"/>
      <c r="E210" s="779"/>
      <c r="F210" s="780"/>
      <c r="G210" s="668" t="str">
        <f>IF($AM210=0,"",VLOOKUP($AM210,③男入力!$B$10:$AN$33,11))</f>
        <v/>
      </c>
      <c r="H210" s="669"/>
      <c r="I210" s="669"/>
      <c r="J210" s="670"/>
      <c r="K210" s="669" t="str">
        <f>IF($AM210=0,"",VLOOKUP($AM210,③男入力!$B$10:$AN$33,15))</f>
        <v/>
      </c>
      <c r="L210" s="669"/>
      <c r="M210" s="669"/>
      <c r="N210" s="671"/>
      <c r="O210" s="672" t="str">
        <f>IF($AM210=0,"",VLOOKUP($AM210,③男入力!$B$10:$AN$33,19))</f>
        <v/>
      </c>
      <c r="P210" s="672"/>
      <c r="Q210" s="672" t="str">
        <f>IF($AM210=0,"",VLOOKUP($AM210,③男入力!$B$10:$AN$33,21))</f>
        <v/>
      </c>
      <c r="R210" s="672"/>
      <c r="S210" s="653" t="str">
        <f>IF($AM210=0,"",VLOOKUP($AM210,③男入力!$B$10:$AN$33,23))</f>
        <v/>
      </c>
      <c r="T210" s="653"/>
      <c r="U210" s="653"/>
      <c r="V210" s="653"/>
      <c r="W210" s="653"/>
      <c r="X210" s="653"/>
      <c r="Y210" s="656" t="str">
        <f>IF($AM210=0,"",VLOOKUP($AM210,③男入力!$B$10:$AN$33,29))</f>
        <v/>
      </c>
      <c r="Z210" s="656"/>
      <c r="AA210" s="656"/>
      <c r="AB210" s="656"/>
      <c r="AC210" s="656"/>
      <c r="AD210" s="659" t="str">
        <f>IF($AM210=0,"",VLOOKUP($AM210,③男入力!$B$10:$AN$33,34))</f>
        <v/>
      </c>
      <c r="AE210" s="659"/>
      <c r="AF210" s="659"/>
      <c r="AG210" s="659" t="str">
        <f>IF($AM210=0,"",VLOOKUP($AM210,③男入力!$B$10:$AN$33,37))</f>
        <v/>
      </c>
      <c r="AH210" s="659"/>
      <c r="AI210" s="662"/>
      <c r="AM210" s="737">
        <f>⑥男選手!AD33</f>
        <v>0</v>
      </c>
    </row>
    <row r="211" spans="2:39">
      <c r="C211" s="781"/>
      <c r="D211" s="782"/>
      <c r="E211" s="782"/>
      <c r="F211" s="783"/>
      <c r="G211" s="645" t="str">
        <f>IF($AM210=0,"",VLOOKUP($AM210,③男入力!$B$10:$AN$33,3))</f>
        <v/>
      </c>
      <c r="H211" s="646" t="e">
        <f t="shared" ref="H211:J212" si="46">IF(G211=0,"",VLOOKUP(G211,$B$12:$Q$28,6))</f>
        <v>#N/A</v>
      </c>
      <c r="I211" s="646" t="e">
        <f t="shared" si="46"/>
        <v>#N/A</v>
      </c>
      <c r="J211" s="647" t="e">
        <f t="shared" si="46"/>
        <v>#N/A</v>
      </c>
      <c r="K211" s="646" t="str">
        <f>IF($AM210=0,"",VLOOKUP($AM210,③男入力!$B$10:$AN$33,7))</f>
        <v/>
      </c>
      <c r="L211" s="646" t="e">
        <f t="shared" ref="L211:N212" si="47">IF(K211=0,"",VLOOKUP(K211,$B$12:$Q$28,6))</f>
        <v>#N/A</v>
      </c>
      <c r="M211" s="646" t="e">
        <f t="shared" si="47"/>
        <v>#N/A</v>
      </c>
      <c r="N211" s="651" t="e">
        <f t="shared" si="47"/>
        <v>#N/A</v>
      </c>
      <c r="O211" s="673"/>
      <c r="P211" s="673"/>
      <c r="Q211" s="673"/>
      <c r="R211" s="673"/>
      <c r="S211" s="654"/>
      <c r="T211" s="654"/>
      <c r="U211" s="654"/>
      <c r="V211" s="654"/>
      <c r="W211" s="654"/>
      <c r="X211" s="654"/>
      <c r="Y211" s="657"/>
      <c r="Z211" s="657"/>
      <c r="AA211" s="657"/>
      <c r="AB211" s="657"/>
      <c r="AC211" s="657"/>
      <c r="AD211" s="660"/>
      <c r="AE211" s="660"/>
      <c r="AF211" s="660"/>
      <c r="AG211" s="660"/>
      <c r="AH211" s="660"/>
      <c r="AI211" s="663"/>
      <c r="AM211" s="738"/>
    </row>
    <row r="212" spans="2:39" ht="14.25" thickBot="1">
      <c r="C212" s="784"/>
      <c r="D212" s="785"/>
      <c r="E212" s="785"/>
      <c r="F212" s="786"/>
      <c r="G212" s="648" t="str">
        <f>IF($AN212=0,"",VLOOKUP($AN212,③男入力!$B$10:$AN$33,3))</f>
        <v/>
      </c>
      <c r="H212" s="649" t="e">
        <f t="shared" si="46"/>
        <v>#N/A</v>
      </c>
      <c r="I212" s="649" t="e">
        <f t="shared" si="46"/>
        <v>#N/A</v>
      </c>
      <c r="J212" s="650" t="e">
        <f t="shared" si="46"/>
        <v>#N/A</v>
      </c>
      <c r="K212" s="649" t="str">
        <f>IF($AN212=0,"",VLOOKUP($AN212,③男入力!$B$10:$AN$33,7))</f>
        <v/>
      </c>
      <c r="L212" s="649" t="e">
        <f t="shared" si="47"/>
        <v>#N/A</v>
      </c>
      <c r="M212" s="649" t="e">
        <f t="shared" si="47"/>
        <v>#N/A</v>
      </c>
      <c r="N212" s="652" t="e">
        <f t="shared" si="47"/>
        <v>#N/A</v>
      </c>
      <c r="O212" s="674"/>
      <c r="P212" s="674"/>
      <c r="Q212" s="674"/>
      <c r="R212" s="674"/>
      <c r="S212" s="655"/>
      <c r="T212" s="655"/>
      <c r="U212" s="655"/>
      <c r="V212" s="655"/>
      <c r="W212" s="655"/>
      <c r="X212" s="655"/>
      <c r="Y212" s="658"/>
      <c r="Z212" s="658"/>
      <c r="AA212" s="658"/>
      <c r="AB212" s="658"/>
      <c r="AC212" s="658"/>
      <c r="AD212" s="661"/>
      <c r="AE212" s="661"/>
      <c r="AF212" s="661"/>
      <c r="AG212" s="661"/>
      <c r="AH212" s="661"/>
      <c r="AI212" s="664"/>
      <c r="AM212" s="739"/>
    </row>
    <row r="213" spans="2:39">
      <c r="C213" s="778"/>
      <c r="D213" s="779"/>
      <c r="E213" s="779"/>
      <c r="F213" s="780"/>
      <c r="G213" s="668"/>
      <c r="H213" s="669"/>
      <c r="I213" s="669"/>
      <c r="J213" s="670"/>
      <c r="K213" s="669"/>
      <c r="L213" s="669"/>
      <c r="M213" s="669"/>
      <c r="N213" s="671"/>
      <c r="O213" s="672"/>
      <c r="P213" s="672"/>
      <c r="Q213" s="672"/>
      <c r="R213" s="672"/>
      <c r="S213" s="653"/>
      <c r="T213" s="653"/>
      <c r="U213" s="653"/>
      <c r="V213" s="653"/>
      <c r="W213" s="653"/>
      <c r="X213" s="653"/>
      <c r="Y213" s="656"/>
      <c r="Z213" s="656"/>
      <c r="AA213" s="656"/>
      <c r="AB213" s="656"/>
      <c r="AC213" s="656"/>
      <c r="AD213" s="659"/>
      <c r="AE213" s="659"/>
      <c r="AF213" s="659"/>
      <c r="AG213" s="659"/>
      <c r="AH213" s="659"/>
      <c r="AI213" s="662"/>
      <c r="AM213" s="737"/>
    </row>
    <row r="214" spans="2:39">
      <c r="C214" s="781"/>
      <c r="D214" s="782"/>
      <c r="E214" s="782"/>
      <c r="F214" s="783"/>
      <c r="G214" s="645"/>
      <c r="H214" s="646"/>
      <c r="I214" s="646"/>
      <c r="J214" s="647"/>
      <c r="K214" s="646"/>
      <c r="L214" s="646"/>
      <c r="M214" s="646"/>
      <c r="N214" s="651"/>
      <c r="O214" s="673"/>
      <c r="P214" s="673"/>
      <c r="Q214" s="673"/>
      <c r="R214" s="673"/>
      <c r="S214" s="654"/>
      <c r="T214" s="654"/>
      <c r="U214" s="654"/>
      <c r="V214" s="654"/>
      <c r="W214" s="654"/>
      <c r="X214" s="654"/>
      <c r="Y214" s="657"/>
      <c r="Z214" s="657"/>
      <c r="AA214" s="657"/>
      <c r="AB214" s="657"/>
      <c r="AC214" s="657"/>
      <c r="AD214" s="660"/>
      <c r="AE214" s="660"/>
      <c r="AF214" s="660"/>
      <c r="AG214" s="660"/>
      <c r="AH214" s="660"/>
      <c r="AI214" s="663"/>
      <c r="AM214" s="738"/>
    </row>
    <row r="215" spans="2:39" ht="14.25" thickBot="1">
      <c r="C215" s="784"/>
      <c r="D215" s="785"/>
      <c r="E215" s="785"/>
      <c r="F215" s="786"/>
      <c r="G215" s="648"/>
      <c r="H215" s="649"/>
      <c r="I215" s="649"/>
      <c r="J215" s="650"/>
      <c r="K215" s="649"/>
      <c r="L215" s="649"/>
      <c r="M215" s="649"/>
      <c r="N215" s="652"/>
      <c r="O215" s="674"/>
      <c r="P215" s="674"/>
      <c r="Q215" s="674"/>
      <c r="R215" s="674"/>
      <c r="S215" s="655"/>
      <c r="T215" s="655"/>
      <c r="U215" s="655"/>
      <c r="V215" s="655"/>
      <c r="W215" s="655"/>
      <c r="X215" s="655"/>
      <c r="Y215" s="658"/>
      <c r="Z215" s="658"/>
      <c r="AA215" s="658"/>
      <c r="AB215" s="658"/>
      <c r="AC215" s="658"/>
      <c r="AD215" s="661"/>
      <c r="AE215" s="661"/>
      <c r="AF215" s="661"/>
      <c r="AG215" s="661"/>
      <c r="AH215" s="661"/>
      <c r="AI215" s="664"/>
      <c r="AM215" s="739"/>
    </row>
    <row r="216" spans="2:39">
      <c r="B216" s="283"/>
      <c r="C216" s="778"/>
      <c r="D216" s="779"/>
      <c r="E216" s="779"/>
      <c r="F216" s="780"/>
      <c r="G216" s="668"/>
      <c r="H216" s="669"/>
      <c r="I216" s="669"/>
      <c r="J216" s="670"/>
      <c r="K216" s="669"/>
      <c r="L216" s="669"/>
      <c r="M216" s="669"/>
      <c r="N216" s="671"/>
      <c r="O216" s="672"/>
      <c r="P216" s="672"/>
      <c r="Q216" s="672"/>
      <c r="R216" s="672"/>
      <c r="S216" s="653"/>
      <c r="T216" s="653"/>
      <c r="U216" s="653"/>
      <c r="V216" s="653"/>
      <c r="W216" s="653"/>
      <c r="X216" s="653"/>
      <c r="Y216" s="656"/>
      <c r="Z216" s="656"/>
      <c r="AA216" s="656"/>
      <c r="AB216" s="656"/>
      <c r="AC216" s="656"/>
      <c r="AD216" s="659"/>
      <c r="AE216" s="659"/>
      <c r="AF216" s="659"/>
      <c r="AG216" s="659"/>
      <c r="AH216" s="659"/>
      <c r="AI216" s="662"/>
      <c r="AM216" s="737"/>
    </row>
    <row r="217" spans="2:39">
      <c r="B217" s="283"/>
      <c r="C217" s="781"/>
      <c r="D217" s="782"/>
      <c r="E217" s="782"/>
      <c r="F217" s="783"/>
      <c r="G217" s="645"/>
      <c r="H217" s="646"/>
      <c r="I217" s="646"/>
      <c r="J217" s="647"/>
      <c r="K217" s="646"/>
      <c r="L217" s="646"/>
      <c r="M217" s="646"/>
      <c r="N217" s="651"/>
      <c r="O217" s="673"/>
      <c r="P217" s="673"/>
      <c r="Q217" s="673"/>
      <c r="R217" s="673"/>
      <c r="S217" s="654"/>
      <c r="T217" s="654"/>
      <c r="U217" s="654"/>
      <c r="V217" s="654"/>
      <c r="W217" s="654"/>
      <c r="X217" s="654"/>
      <c r="Y217" s="657"/>
      <c r="Z217" s="657"/>
      <c r="AA217" s="657"/>
      <c r="AB217" s="657"/>
      <c r="AC217" s="657"/>
      <c r="AD217" s="660"/>
      <c r="AE217" s="660"/>
      <c r="AF217" s="660"/>
      <c r="AG217" s="660"/>
      <c r="AH217" s="660"/>
      <c r="AI217" s="663"/>
      <c r="AM217" s="738"/>
    </row>
    <row r="218" spans="2:39" ht="14.25" thickBot="1">
      <c r="B218" s="283"/>
      <c r="C218" s="784"/>
      <c r="D218" s="785"/>
      <c r="E218" s="785"/>
      <c r="F218" s="786"/>
      <c r="G218" s="648"/>
      <c r="H218" s="649"/>
      <c r="I218" s="649"/>
      <c r="J218" s="650"/>
      <c r="K218" s="649"/>
      <c r="L218" s="649"/>
      <c r="M218" s="649"/>
      <c r="N218" s="652"/>
      <c r="O218" s="674"/>
      <c r="P218" s="674"/>
      <c r="Q218" s="674"/>
      <c r="R218" s="674"/>
      <c r="S218" s="655"/>
      <c r="T218" s="655"/>
      <c r="U218" s="655"/>
      <c r="V218" s="655"/>
      <c r="W218" s="655"/>
      <c r="X218" s="655"/>
      <c r="Y218" s="658"/>
      <c r="Z218" s="658"/>
      <c r="AA218" s="658"/>
      <c r="AB218" s="658"/>
      <c r="AC218" s="658"/>
      <c r="AD218" s="661"/>
      <c r="AE218" s="661"/>
      <c r="AF218" s="661"/>
      <c r="AG218" s="661"/>
      <c r="AH218" s="661"/>
      <c r="AI218" s="664"/>
      <c r="AM218" s="739"/>
    </row>
    <row r="219" spans="2:39" ht="13.5" customHeight="1">
      <c r="B219" s="283"/>
      <c r="C219" s="778"/>
      <c r="D219" s="779"/>
      <c r="E219" s="779"/>
      <c r="F219" s="780"/>
      <c r="G219" s="668"/>
      <c r="H219" s="669"/>
      <c r="I219" s="669"/>
      <c r="J219" s="670"/>
      <c r="K219" s="669"/>
      <c r="L219" s="669"/>
      <c r="M219" s="669"/>
      <c r="N219" s="671"/>
      <c r="O219" s="672"/>
      <c r="P219" s="672"/>
      <c r="Q219" s="672"/>
      <c r="R219" s="672"/>
      <c r="S219" s="653"/>
      <c r="T219" s="653"/>
      <c r="U219" s="653"/>
      <c r="V219" s="653"/>
      <c r="W219" s="653"/>
      <c r="X219" s="653"/>
      <c r="Y219" s="656"/>
      <c r="Z219" s="656"/>
      <c r="AA219" s="656"/>
      <c r="AB219" s="656"/>
      <c r="AC219" s="656"/>
      <c r="AD219" s="659"/>
      <c r="AE219" s="659"/>
      <c r="AF219" s="659"/>
      <c r="AG219" s="659"/>
      <c r="AH219" s="659"/>
      <c r="AI219" s="662"/>
      <c r="AM219" s="737"/>
    </row>
    <row r="220" spans="2:39">
      <c r="B220" s="283"/>
      <c r="C220" s="781"/>
      <c r="D220" s="782"/>
      <c r="E220" s="782"/>
      <c r="F220" s="783"/>
      <c r="G220" s="645"/>
      <c r="H220" s="646"/>
      <c r="I220" s="646"/>
      <c r="J220" s="647"/>
      <c r="K220" s="646"/>
      <c r="L220" s="646"/>
      <c r="M220" s="646"/>
      <c r="N220" s="651"/>
      <c r="O220" s="673"/>
      <c r="P220" s="673"/>
      <c r="Q220" s="673"/>
      <c r="R220" s="673"/>
      <c r="S220" s="654"/>
      <c r="T220" s="654"/>
      <c r="U220" s="654"/>
      <c r="V220" s="654"/>
      <c r="W220" s="654"/>
      <c r="X220" s="654"/>
      <c r="Y220" s="657"/>
      <c r="Z220" s="657"/>
      <c r="AA220" s="657"/>
      <c r="AB220" s="657"/>
      <c r="AC220" s="657"/>
      <c r="AD220" s="660"/>
      <c r="AE220" s="660"/>
      <c r="AF220" s="660"/>
      <c r="AG220" s="660"/>
      <c r="AH220" s="660"/>
      <c r="AI220" s="663"/>
      <c r="AM220" s="738"/>
    </row>
    <row r="221" spans="2:39" ht="14.25" thickBot="1">
      <c r="B221" s="283"/>
      <c r="C221" s="784"/>
      <c r="D221" s="785"/>
      <c r="E221" s="785"/>
      <c r="F221" s="786"/>
      <c r="G221" s="648"/>
      <c r="H221" s="649"/>
      <c r="I221" s="649"/>
      <c r="J221" s="650"/>
      <c r="K221" s="649"/>
      <c r="L221" s="649"/>
      <c r="M221" s="649"/>
      <c r="N221" s="652"/>
      <c r="O221" s="674"/>
      <c r="P221" s="674"/>
      <c r="Q221" s="674"/>
      <c r="R221" s="674"/>
      <c r="S221" s="655"/>
      <c r="T221" s="655"/>
      <c r="U221" s="655"/>
      <c r="V221" s="655"/>
      <c r="W221" s="655"/>
      <c r="X221" s="655"/>
      <c r="Y221" s="658"/>
      <c r="Z221" s="658"/>
      <c r="AA221" s="658"/>
      <c r="AB221" s="658"/>
      <c r="AC221" s="658"/>
      <c r="AD221" s="661"/>
      <c r="AE221" s="661"/>
      <c r="AF221" s="661"/>
      <c r="AG221" s="661"/>
      <c r="AH221" s="661"/>
      <c r="AI221" s="664"/>
      <c r="AM221" s="739"/>
    </row>
    <row r="222" spans="2:39">
      <c r="B222" s="283"/>
      <c r="C222" s="778"/>
      <c r="D222" s="779"/>
      <c r="E222" s="779"/>
      <c r="F222" s="780"/>
      <c r="G222" s="668"/>
      <c r="H222" s="669"/>
      <c r="I222" s="669"/>
      <c r="J222" s="670"/>
      <c r="K222" s="669"/>
      <c r="L222" s="669"/>
      <c r="M222" s="669"/>
      <c r="N222" s="671"/>
      <c r="O222" s="672"/>
      <c r="P222" s="672"/>
      <c r="Q222" s="672"/>
      <c r="R222" s="672"/>
      <c r="S222" s="653"/>
      <c r="T222" s="653"/>
      <c r="U222" s="653"/>
      <c r="V222" s="653"/>
      <c r="W222" s="653"/>
      <c r="X222" s="653"/>
      <c r="Y222" s="656"/>
      <c r="Z222" s="656"/>
      <c r="AA222" s="656"/>
      <c r="AB222" s="656"/>
      <c r="AC222" s="656"/>
      <c r="AD222" s="659"/>
      <c r="AE222" s="659"/>
      <c r="AF222" s="659"/>
      <c r="AG222" s="659"/>
      <c r="AH222" s="659"/>
      <c r="AI222" s="662"/>
      <c r="AM222" s="737"/>
    </row>
    <row r="223" spans="2:39">
      <c r="B223" s="283"/>
      <c r="C223" s="781"/>
      <c r="D223" s="782"/>
      <c r="E223" s="782"/>
      <c r="F223" s="783"/>
      <c r="G223" s="645"/>
      <c r="H223" s="646"/>
      <c r="I223" s="646"/>
      <c r="J223" s="647"/>
      <c r="K223" s="646"/>
      <c r="L223" s="646"/>
      <c r="M223" s="646"/>
      <c r="N223" s="651"/>
      <c r="O223" s="673"/>
      <c r="P223" s="673"/>
      <c r="Q223" s="673"/>
      <c r="R223" s="673"/>
      <c r="S223" s="654"/>
      <c r="T223" s="654"/>
      <c r="U223" s="654"/>
      <c r="V223" s="654"/>
      <c r="W223" s="654"/>
      <c r="X223" s="654"/>
      <c r="Y223" s="657"/>
      <c r="Z223" s="657"/>
      <c r="AA223" s="657"/>
      <c r="AB223" s="657"/>
      <c r="AC223" s="657"/>
      <c r="AD223" s="660"/>
      <c r="AE223" s="660"/>
      <c r="AF223" s="660"/>
      <c r="AG223" s="660"/>
      <c r="AH223" s="660"/>
      <c r="AI223" s="663"/>
      <c r="AM223" s="738"/>
    </row>
    <row r="224" spans="2:39" ht="14.25" thickBot="1">
      <c r="B224" s="283"/>
      <c r="C224" s="784"/>
      <c r="D224" s="785"/>
      <c r="E224" s="785"/>
      <c r="F224" s="786"/>
      <c r="G224" s="648"/>
      <c r="H224" s="649"/>
      <c r="I224" s="649"/>
      <c r="J224" s="650"/>
      <c r="K224" s="649"/>
      <c r="L224" s="649"/>
      <c r="M224" s="649"/>
      <c r="N224" s="652"/>
      <c r="O224" s="674"/>
      <c r="P224" s="674"/>
      <c r="Q224" s="674"/>
      <c r="R224" s="674"/>
      <c r="S224" s="655"/>
      <c r="T224" s="655"/>
      <c r="U224" s="655"/>
      <c r="V224" s="655"/>
      <c r="W224" s="655"/>
      <c r="X224" s="655"/>
      <c r="Y224" s="658"/>
      <c r="Z224" s="658"/>
      <c r="AA224" s="658"/>
      <c r="AB224" s="658"/>
      <c r="AC224" s="658"/>
      <c r="AD224" s="661"/>
      <c r="AE224" s="661"/>
      <c r="AF224" s="661"/>
      <c r="AG224" s="661"/>
      <c r="AH224" s="661"/>
      <c r="AI224" s="664"/>
      <c r="AM224" s="739"/>
    </row>
    <row r="225" spans="3:35">
      <c r="AB225" s="1" t="s">
        <v>27</v>
      </c>
    </row>
    <row r="226" spans="3:35" ht="7.5" customHeight="1"/>
    <row r="227" spans="3:35" ht="30.75" customHeight="1">
      <c r="C227" s="665" t="s">
        <v>324</v>
      </c>
      <c r="D227" s="642"/>
      <c r="E227" s="642"/>
      <c r="F227" s="642"/>
      <c r="G227" s="642"/>
      <c r="H227" s="642"/>
      <c r="I227" s="642"/>
      <c r="J227" s="642"/>
      <c r="K227" s="642"/>
      <c r="L227" s="642"/>
      <c r="M227" s="642"/>
      <c r="N227" s="642"/>
      <c r="O227" s="642"/>
      <c r="P227" s="642"/>
      <c r="Q227" s="642"/>
      <c r="R227" s="642"/>
      <c r="S227" s="642"/>
      <c r="T227" s="642"/>
      <c r="U227" s="642"/>
      <c r="V227" s="642"/>
      <c r="W227" s="642"/>
      <c r="X227" s="642"/>
      <c r="Y227" s="642"/>
      <c r="Z227" s="642"/>
      <c r="AA227" s="642"/>
      <c r="AB227" s="642"/>
      <c r="AC227" s="642"/>
      <c r="AD227" s="642"/>
      <c r="AE227" s="642"/>
      <c r="AF227" s="642"/>
      <c r="AG227" s="642"/>
      <c r="AH227" s="642"/>
      <c r="AI227" s="642"/>
    </row>
    <row r="228" spans="3:35" ht="7.5" customHeight="1"/>
    <row r="229" spans="3:35" ht="15.75" customHeight="1">
      <c r="C229" s="642" t="s">
        <v>325</v>
      </c>
      <c r="D229" s="642"/>
      <c r="E229" s="642"/>
      <c r="F229" s="642"/>
      <c r="G229" s="642"/>
      <c r="H229" s="642"/>
      <c r="I229" s="642"/>
      <c r="J229" s="642"/>
      <c r="K229" s="642"/>
      <c r="L229" s="642"/>
      <c r="M229" s="642"/>
      <c r="N229" s="642"/>
      <c r="O229" s="642"/>
      <c r="P229" s="642"/>
      <c r="Q229" s="642"/>
      <c r="R229" s="642"/>
      <c r="S229" s="642"/>
      <c r="T229" s="642"/>
      <c r="U229" s="642"/>
      <c r="V229" s="642"/>
      <c r="W229" s="642"/>
      <c r="X229" s="642"/>
      <c r="Y229" s="642"/>
      <c r="Z229" s="642"/>
      <c r="AA229" s="642"/>
      <c r="AB229" s="642"/>
      <c r="AC229" s="642"/>
      <c r="AD229" s="642"/>
      <c r="AE229" s="642"/>
      <c r="AF229" s="642"/>
      <c r="AG229" s="642"/>
      <c r="AH229" s="642"/>
      <c r="AI229" s="642"/>
    </row>
    <row r="230" spans="3:35" ht="7.5" customHeight="1"/>
    <row r="231" spans="3:35" ht="15.75" customHeight="1">
      <c r="D231" s="642" t="s">
        <v>326</v>
      </c>
      <c r="E231" s="642"/>
      <c r="F231" s="642"/>
      <c r="G231" s="642"/>
      <c r="H231" s="642"/>
      <c r="I231" s="642"/>
      <c r="J231" s="642"/>
      <c r="K231" s="642"/>
      <c r="L231" s="642"/>
      <c r="M231" s="642"/>
      <c r="N231" s="642"/>
      <c r="O231" s="642"/>
      <c r="P231" s="642"/>
      <c r="Q231" s="642"/>
      <c r="R231" s="642"/>
      <c r="S231" s="642"/>
      <c r="T231" s="642"/>
      <c r="U231" s="642"/>
      <c r="V231" s="642"/>
      <c r="W231" s="642"/>
      <c r="X231" s="642"/>
      <c r="Y231" s="642"/>
      <c r="Z231" s="642"/>
      <c r="AA231" s="642"/>
      <c r="AB231" s="642"/>
      <c r="AC231" s="642"/>
      <c r="AD231" s="642"/>
      <c r="AE231" s="642"/>
      <c r="AF231" s="642"/>
      <c r="AG231" s="642"/>
    </row>
    <row r="232" spans="3:35" ht="7.5" customHeight="1"/>
    <row r="233" spans="3:35">
      <c r="E233" s="317" t="s">
        <v>104</v>
      </c>
      <c r="G233" s="643">
        <f>⑧日付!$E$6</f>
        <v>2</v>
      </c>
      <c r="H233" s="643"/>
      <c r="I233" s="317" t="s">
        <v>28</v>
      </c>
      <c r="J233" s="643">
        <f>⑧日付!$H$6</f>
        <v>0</v>
      </c>
      <c r="K233" s="643"/>
      <c r="L233" s="317" t="s">
        <v>29</v>
      </c>
      <c r="M233" s="643">
        <f>⑧日付!$K$6</f>
        <v>0</v>
      </c>
      <c r="N233" s="643"/>
      <c r="O233" s="317" t="s">
        <v>30</v>
      </c>
      <c r="P233" s="317"/>
      <c r="Q233" s="317"/>
      <c r="R233" s="317"/>
      <c r="S233" s="317"/>
    </row>
    <row r="235" spans="3:35">
      <c r="O235" s="640" t="s">
        <v>3</v>
      </c>
      <c r="P235" s="640"/>
      <c r="Q235" s="640"/>
      <c r="R235" s="640"/>
      <c r="S235" s="644">
        <f>②基本情報!$B$8</f>
        <v>0</v>
      </c>
      <c r="T235" s="644"/>
      <c r="U235" s="644"/>
      <c r="V235" s="644"/>
      <c r="W235" s="644"/>
      <c r="X235" s="644"/>
      <c r="Y235" s="644"/>
      <c r="Z235" s="644"/>
      <c r="AA235" s="644"/>
      <c r="AB235" s="644"/>
      <c r="AC235" s="644"/>
      <c r="AD235" s="644"/>
      <c r="AE235" s="644"/>
      <c r="AF235" s="644"/>
      <c r="AG235" s="644"/>
      <c r="AH235" s="644"/>
      <c r="AI235" s="644"/>
    </row>
    <row r="237" spans="3:35">
      <c r="O237" s="640" t="s">
        <v>327</v>
      </c>
      <c r="P237" s="640"/>
      <c r="Q237" s="640"/>
      <c r="R237" s="640"/>
      <c r="T237" s="641">
        <f>②基本情報!$N$11</f>
        <v>0</v>
      </c>
      <c r="U237" s="641"/>
      <c r="V237" s="641"/>
      <c r="W237" s="641"/>
      <c r="X237" s="641"/>
      <c r="Y237" s="641"/>
      <c r="Z237" s="641"/>
      <c r="AA237" s="641"/>
      <c r="AB237" s="641"/>
      <c r="AC237" s="641"/>
      <c r="AD237" s="641"/>
      <c r="AE237" s="641"/>
      <c r="AF237" s="317" t="s">
        <v>328</v>
      </c>
      <c r="AG237" s="317"/>
      <c r="AH237" s="317"/>
    </row>
    <row r="238" spans="3:35">
      <c r="O238" s="318"/>
      <c r="P238" s="318"/>
      <c r="Q238" s="318"/>
      <c r="R238" s="318"/>
      <c r="T238" s="319"/>
      <c r="U238" s="319"/>
      <c r="V238" s="319"/>
      <c r="W238" s="319"/>
      <c r="X238" s="319"/>
      <c r="Y238" s="319"/>
      <c r="Z238" s="319"/>
      <c r="AA238" s="319"/>
      <c r="AB238" s="319"/>
      <c r="AC238" s="319"/>
      <c r="AD238" s="319"/>
      <c r="AE238" s="319"/>
      <c r="AF238" s="317"/>
      <c r="AG238" s="317"/>
      <c r="AH238" s="317"/>
    </row>
  </sheetData>
  <sheetProtection sheet="1" objects="1" scenarios="1"/>
  <mergeCells count="570">
    <mergeCell ref="O235:R235"/>
    <mergeCell ref="S235:AI235"/>
    <mergeCell ref="O237:R237"/>
    <mergeCell ref="T237:AE237"/>
    <mergeCell ref="AM222:AM224"/>
    <mergeCell ref="G223:J224"/>
    <mergeCell ref="K223:N224"/>
    <mergeCell ref="C227:AI227"/>
    <mergeCell ref="C229:AI229"/>
    <mergeCell ref="D231:AG231"/>
    <mergeCell ref="G233:H233"/>
    <mergeCell ref="J233:K233"/>
    <mergeCell ref="M233:N233"/>
    <mergeCell ref="C222:F224"/>
    <mergeCell ref="G222:J222"/>
    <mergeCell ref="K222:N222"/>
    <mergeCell ref="O222:P224"/>
    <mergeCell ref="Q222:R224"/>
    <mergeCell ref="S222:X224"/>
    <mergeCell ref="Y222:AC224"/>
    <mergeCell ref="AD222:AF224"/>
    <mergeCell ref="AG222:AI224"/>
    <mergeCell ref="AM216:AM218"/>
    <mergeCell ref="G217:J218"/>
    <mergeCell ref="K217:N218"/>
    <mergeCell ref="C219:F221"/>
    <mergeCell ref="G219:J219"/>
    <mergeCell ref="K219:N219"/>
    <mergeCell ref="O219:P221"/>
    <mergeCell ref="Q219:R221"/>
    <mergeCell ref="S219:X221"/>
    <mergeCell ref="Y219:AC221"/>
    <mergeCell ref="AD219:AF221"/>
    <mergeCell ref="AG219:AI221"/>
    <mergeCell ref="AM219:AM221"/>
    <mergeCell ref="G220:J221"/>
    <mergeCell ref="K220:N221"/>
    <mergeCell ref="C216:F218"/>
    <mergeCell ref="G216:J216"/>
    <mergeCell ref="K216:N216"/>
    <mergeCell ref="O216:P218"/>
    <mergeCell ref="Q216:R218"/>
    <mergeCell ref="S216:X218"/>
    <mergeCell ref="Y216:AC218"/>
    <mergeCell ref="AD216:AF218"/>
    <mergeCell ref="AG216:AI218"/>
    <mergeCell ref="AM210:AM212"/>
    <mergeCell ref="G211:J212"/>
    <mergeCell ref="K211:N212"/>
    <mergeCell ref="C213:F215"/>
    <mergeCell ref="G213:J213"/>
    <mergeCell ref="K213:N213"/>
    <mergeCell ref="O213:P215"/>
    <mergeCell ref="Q213:R215"/>
    <mergeCell ref="S213:X215"/>
    <mergeCell ref="Y213:AC215"/>
    <mergeCell ref="AD213:AF215"/>
    <mergeCell ref="AG213:AI215"/>
    <mergeCell ref="AM213:AM215"/>
    <mergeCell ref="G214:J215"/>
    <mergeCell ref="K214:N215"/>
    <mergeCell ref="C210:F212"/>
    <mergeCell ref="G210:J210"/>
    <mergeCell ref="K210:N210"/>
    <mergeCell ref="O210:P212"/>
    <mergeCell ref="Q210:R212"/>
    <mergeCell ref="S210:X212"/>
    <mergeCell ref="Y210:AC212"/>
    <mergeCell ref="AD210:AF212"/>
    <mergeCell ref="AG210:AI212"/>
    <mergeCell ref="AM204:AM206"/>
    <mergeCell ref="G205:J206"/>
    <mergeCell ref="K205:N206"/>
    <mergeCell ref="C207:F209"/>
    <mergeCell ref="G207:J207"/>
    <mergeCell ref="K207:N207"/>
    <mergeCell ref="O207:P209"/>
    <mergeCell ref="Q207:R209"/>
    <mergeCell ref="S207:X209"/>
    <mergeCell ref="Y207:AC209"/>
    <mergeCell ref="AD207:AF209"/>
    <mergeCell ref="AG207:AI209"/>
    <mergeCell ref="AM207:AM209"/>
    <mergeCell ref="G208:J209"/>
    <mergeCell ref="K208:N209"/>
    <mergeCell ref="C204:F206"/>
    <mergeCell ref="G204:J204"/>
    <mergeCell ref="K204:N204"/>
    <mergeCell ref="O204:P206"/>
    <mergeCell ref="Q204:R206"/>
    <mergeCell ref="S204:X206"/>
    <mergeCell ref="Y204:AC206"/>
    <mergeCell ref="AD204:AF206"/>
    <mergeCell ref="AG204:AI206"/>
    <mergeCell ref="C201:F203"/>
    <mergeCell ref="G201:N201"/>
    <mergeCell ref="O201:P203"/>
    <mergeCell ref="Q201:R203"/>
    <mergeCell ref="S201:X203"/>
    <mergeCell ref="Y201:AC203"/>
    <mergeCell ref="AD201:AF203"/>
    <mergeCell ref="AG201:AI203"/>
    <mergeCell ref="G202:J203"/>
    <mergeCell ref="K202:N203"/>
    <mergeCell ref="C194:J195"/>
    <mergeCell ref="K194:Q195"/>
    <mergeCell ref="R194:AI195"/>
    <mergeCell ref="C197:G199"/>
    <mergeCell ref="H197:N199"/>
    <mergeCell ref="O197:U197"/>
    <mergeCell ref="V197:AB197"/>
    <mergeCell ref="AC197:AI197"/>
    <mergeCell ref="O198:U199"/>
    <mergeCell ref="V198:AB199"/>
    <mergeCell ref="AC198:AI199"/>
    <mergeCell ref="C191:G193"/>
    <mergeCell ref="H191:J193"/>
    <mergeCell ref="K191:N193"/>
    <mergeCell ref="O191:U191"/>
    <mergeCell ref="V191:AB191"/>
    <mergeCell ref="AC191:AI191"/>
    <mergeCell ref="O192:U193"/>
    <mergeCell ref="V192:AB193"/>
    <mergeCell ref="AC192:AI193"/>
    <mergeCell ref="C185:J185"/>
    <mergeCell ref="K185:N185"/>
    <mergeCell ref="O185:AB186"/>
    <mergeCell ref="AC185:AI186"/>
    <mergeCell ref="C186:J186"/>
    <mergeCell ref="K186:N186"/>
    <mergeCell ref="C187:J187"/>
    <mergeCell ref="K187:N187"/>
    <mergeCell ref="P187:AB187"/>
    <mergeCell ref="AC187:AI189"/>
    <mergeCell ref="C188:J189"/>
    <mergeCell ref="K188:N189"/>
    <mergeCell ref="O188:AB189"/>
    <mergeCell ref="O176:R176"/>
    <mergeCell ref="S176:AI176"/>
    <mergeCell ref="O178:R178"/>
    <mergeCell ref="T178:AE178"/>
    <mergeCell ref="K181:M181"/>
    <mergeCell ref="R181:AI181"/>
    <mergeCell ref="O182:S182"/>
    <mergeCell ref="T182:Z182"/>
    <mergeCell ref="H183:AD183"/>
    <mergeCell ref="AM163:AM165"/>
    <mergeCell ref="G164:J165"/>
    <mergeCell ref="K164:N165"/>
    <mergeCell ref="C168:AI168"/>
    <mergeCell ref="C170:AI170"/>
    <mergeCell ref="D172:AG172"/>
    <mergeCell ref="G174:H174"/>
    <mergeCell ref="J174:K174"/>
    <mergeCell ref="M174:N174"/>
    <mergeCell ref="C163:F165"/>
    <mergeCell ref="G163:J163"/>
    <mergeCell ref="K163:N163"/>
    <mergeCell ref="O163:P165"/>
    <mergeCell ref="Q163:R165"/>
    <mergeCell ref="S163:X165"/>
    <mergeCell ref="Y163:AC165"/>
    <mergeCell ref="AD163:AF165"/>
    <mergeCell ref="AG163:AI165"/>
    <mergeCell ref="AM157:AM159"/>
    <mergeCell ref="G158:J159"/>
    <mergeCell ref="K158:N159"/>
    <mergeCell ref="C160:F162"/>
    <mergeCell ref="G160:J160"/>
    <mergeCell ref="K160:N160"/>
    <mergeCell ref="O160:P162"/>
    <mergeCell ref="Q160:R162"/>
    <mergeCell ref="S160:X162"/>
    <mergeCell ref="Y160:AC162"/>
    <mergeCell ref="AD160:AF162"/>
    <mergeCell ref="AG160:AI162"/>
    <mergeCell ref="AM160:AM162"/>
    <mergeCell ref="G161:J162"/>
    <mergeCell ref="K161:N162"/>
    <mergeCell ref="C157:F159"/>
    <mergeCell ref="G157:J157"/>
    <mergeCell ref="K157:N157"/>
    <mergeCell ref="O157:P159"/>
    <mergeCell ref="Q157:R159"/>
    <mergeCell ref="S157:X159"/>
    <mergeCell ref="Y157:AC159"/>
    <mergeCell ref="AD157:AF159"/>
    <mergeCell ref="AG157:AI159"/>
    <mergeCell ref="AM151:AM153"/>
    <mergeCell ref="G152:J153"/>
    <mergeCell ref="K152:N153"/>
    <mergeCell ref="C154:F156"/>
    <mergeCell ref="G154:J154"/>
    <mergeCell ref="K154:N154"/>
    <mergeCell ref="O154:P156"/>
    <mergeCell ref="Q154:R156"/>
    <mergeCell ref="S154:X156"/>
    <mergeCell ref="Y154:AC156"/>
    <mergeCell ref="AD154:AF156"/>
    <mergeCell ref="AG154:AI156"/>
    <mergeCell ref="AM154:AM156"/>
    <mergeCell ref="G155:J156"/>
    <mergeCell ref="K155:N156"/>
    <mergeCell ref="C151:F153"/>
    <mergeCell ref="G151:J151"/>
    <mergeCell ref="K151:N151"/>
    <mergeCell ref="O151:P153"/>
    <mergeCell ref="Q151:R153"/>
    <mergeCell ref="S151:X153"/>
    <mergeCell ref="Y151:AC153"/>
    <mergeCell ref="AD151:AF153"/>
    <mergeCell ref="AG151:AI153"/>
    <mergeCell ref="AM145:AM147"/>
    <mergeCell ref="G146:J147"/>
    <mergeCell ref="K146:N147"/>
    <mergeCell ref="C148:F150"/>
    <mergeCell ref="G148:J148"/>
    <mergeCell ref="K148:N148"/>
    <mergeCell ref="O148:P150"/>
    <mergeCell ref="Q148:R150"/>
    <mergeCell ref="S148:X150"/>
    <mergeCell ref="Y148:AC150"/>
    <mergeCell ref="AD148:AF150"/>
    <mergeCell ref="AG148:AI150"/>
    <mergeCell ref="AM148:AM150"/>
    <mergeCell ref="G149:J150"/>
    <mergeCell ref="K149:N150"/>
    <mergeCell ref="C145:F147"/>
    <mergeCell ref="G145:J145"/>
    <mergeCell ref="K145:N145"/>
    <mergeCell ref="O145:P147"/>
    <mergeCell ref="Q145:R147"/>
    <mergeCell ref="S145:X147"/>
    <mergeCell ref="Y145:AC147"/>
    <mergeCell ref="AD145:AF147"/>
    <mergeCell ref="AG145:AI147"/>
    <mergeCell ref="C142:F144"/>
    <mergeCell ref="G142:N142"/>
    <mergeCell ref="O142:P144"/>
    <mergeCell ref="Q142:R144"/>
    <mergeCell ref="S142:X144"/>
    <mergeCell ref="Y142:AC144"/>
    <mergeCell ref="AD142:AF144"/>
    <mergeCell ref="AG142:AI144"/>
    <mergeCell ref="G143:J144"/>
    <mergeCell ref="K143:N144"/>
    <mergeCell ref="C135:J136"/>
    <mergeCell ref="K135:Q136"/>
    <mergeCell ref="R135:AI136"/>
    <mergeCell ref="C138:G140"/>
    <mergeCell ref="H138:N140"/>
    <mergeCell ref="O138:U138"/>
    <mergeCell ref="V138:AB138"/>
    <mergeCell ref="AC138:AI138"/>
    <mergeCell ref="O139:U140"/>
    <mergeCell ref="V139:AB140"/>
    <mergeCell ref="AC139:AI140"/>
    <mergeCell ref="C132:G134"/>
    <mergeCell ref="H132:J134"/>
    <mergeCell ref="K132:N134"/>
    <mergeCell ref="O132:U132"/>
    <mergeCell ref="V132:AB132"/>
    <mergeCell ref="AC132:AI132"/>
    <mergeCell ref="O133:U134"/>
    <mergeCell ref="V133:AB134"/>
    <mergeCell ref="AC133:AI134"/>
    <mergeCell ref="C126:J126"/>
    <mergeCell ref="K126:N126"/>
    <mergeCell ref="O126:AB127"/>
    <mergeCell ref="AC126:AI127"/>
    <mergeCell ref="C127:J127"/>
    <mergeCell ref="K127:N127"/>
    <mergeCell ref="C128:J128"/>
    <mergeCell ref="K128:N128"/>
    <mergeCell ref="P128:AB128"/>
    <mergeCell ref="AC128:AI130"/>
    <mergeCell ref="C129:J130"/>
    <mergeCell ref="K129:N130"/>
    <mergeCell ref="O129:AB130"/>
    <mergeCell ref="O117:R117"/>
    <mergeCell ref="S117:AI117"/>
    <mergeCell ref="O119:R119"/>
    <mergeCell ref="T119:AE119"/>
    <mergeCell ref="K122:M122"/>
    <mergeCell ref="R122:AI122"/>
    <mergeCell ref="O123:S123"/>
    <mergeCell ref="T123:Z123"/>
    <mergeCell ref="H124:AD124"/>
    <mergeCell ref="AM104:AM106"/>
    <mergeCell ref="G105:J106"/>
    <mergeCell ref="K105:N106"/>
    <mergeCell ref="C109:AI109"/>
    <mergeCell ref="C111:AI111"/>
    <mergeCell ref="D113:AG113"/>
    <mergeCell ref="G115:H115"/>
    <mergeCell ref="J115:K115"/>
    <mergeCell ref="M115:N115"/>
    <mergeCell ref="C104:F106"/>
    <mergeCell ref="G104:J104"/>
    <mergeCell ref="K104:N104"/>
    <mergeCell ref="O104:P106"/>
    <mergeCell ref="Q104:R106"/>
    <mergeCell ref="S104:X106"/>
    <mergeCell ref="Y104:AC106"/>
    <mergeCell ref="AD104:AF106"/>
    <mergeCell ref="AG104:AI106"/>
    <mergeCell ref="AM98:AM100"/>
    <mergeCell ref="G99:J100"/>
    <mergeCell ref="K99:N100"/>
    <mergeCell ref="C101:F103"/>
    <mergeCell ref="G101:J101"/>
    <mergeCell ref="K101:N101"/>
    <mergeCell ref="O101:P103"/>
    <mergeCell ref="Q101:R103"/>
    <mergeCell ref="S101:X103"/>
    <mergeCell ref="Y101:AC103"/>
    <mergeCell ref="AD101:AF103"/>
    <mergeCell ref="AG101:AI103"/>
    <mergeCell ref="AM101:AM103"/>
    <mergeCell ref="G102:J103"/>
    <mergeCell ref="K102:N103"/>
    <mergeCell ref="C98:F100"/>
    <mergeCell ref="G98:J98"/>
    <mergeCell ref="K98:N98"/>
    <mergeCell ref="O98:P100"/>
    <mergeCell ref="Q98:R100"/>
    <mergeCell ref="S98:X100"/>
    <mergeCell ref="Y98:AC100"/>
    <mergeCell ref="AD98:AF100"/>
    <mergeCell ref="AG98:AI100"/>
    <mergeCell ref="AM92:AM94"/>
    <mergeCell ref="G93:J94"/>
    <mergeCell ref="K93:N94"/>
    <mergeCell ref="C95:F97"/>
    <mergeCell ref="G95:J95"/>
    <mergeCell ref="K95:N95"/>
    <mergeCell ref="O95:P97"/>
    <mergeCell ref="Q95:R97"/>
    <mergeCell ref="S95:X97"/>
    <mergeCell ref="Y95:AC97"/>
    <mergeCell ref="AD95:AF97"/>
    <mergeCell ref="AG95:AI97"/>
    <mergeCell ref="AM95:AM97"/>
    <mergeCell ref="G96:J97"/>
    <mergeCell ref="K96:N97"/>
    <mergeCell ref="C92:F94"/>
    <mergeCell ref="G92:J92"/>
    <mergeCell ref="K92:N92"/>
    <mergeCell ref="O92:P94"/>
    <mergeCell ref="Q92:R94"/>
    <mergeCell ref="S92:X94"/>
    <mergeCell ref="Y92:AC94"/>
    <mergeCell ref="AD92:AF94"/>
    <mergeCell ref="AG92:AI94"/>
    <mergeCell ref="AM86:AM88"/>
    <mergeCell ref="G87:J88"/>
    <mergeCell ref="K87:N88"/>
    <mergeCell ref="C89:F91"/>
    <mergeCell ref="G89:J89"/>
    <mergeCell ref="K89:N89"/>
    <mergeCell ref="O89:P91"/>
    <mergeCell ref="Q89:R91"/>
    <mergeCell ref="S89:X91"/>
    <mergeCell ref="Y89:AC91"/>
    <mergeCell ref="AD89:AF91"/>
    <mergeCell ref="AG89:AI91"/>
    <mergeCell ref="AM89:AM91"/>
    <mergeCell ref="G90:J91"/>
    <mergeCell ref="K90:N91"/>
    <mergeCell ref="C86:F88"/>
    <mergeCell ref="G86:J86"/>
    <mergeCell ref="K86:N86"/>
    <mergeCell ref="O86:P88"/>
    <mergeCell ref="Q86:R88"/>
    <mergeCell ref="S86:X88"/>
    <mergeCell ref="Y86:AC88"/>
    <mergeCell ref="AD86:AF88"/>
    <mergeCell ref="AG86:AI88"/>
    <mergeCell ref="C83:F85"/>
    <mergeCell ref="G83:N83"/>
    <mergeCell ref="O83:P85"/>
    <mergeCell ref="Q83:R85"/>
    <mergeCell ref="S83:X85"/>
    <mergeCell ref="Y83:AC85"/>
    <mergeCell ref="AD83:AF85"/>
    <mergeCell ref="AG83:AI85"/>
    <mergeCell ref="G84:J85"/>
    <mergeCell ref="K84:N85"/>
    <mergeCell ref="C76:J77"/>
    <mergeCell ref="K76:Q77"/>
    <mergeCell ref="R76:AI77"/>
    <mergeCell ref="C79:G81"/>
    <mergeCell ref="H79:N81"/>
    <mergeCell ref="O79:U79"/>
    <mergeCell ref="V79:AB79"/>
    <mergeCell ref="AC79:AI79"/>
    <mergeCell ref="O80:U81"/>
    <mergeCell ref="V80:AB81"/>
    <mergeCell ref="AC80:AI81"/>
    <mergeCell ref="C69:J69"/>
    <mergeCell ref="K69:N69"/>
    <mergeCell ref="P69:AB69"/>
    <mergeCell ref="AC69:AI71"/>
    <mergeCell ref="C70:J71"/>
    <mergeCell ref="K70:N71"/>
    <mergeCell ref="O70:AB71"/>
    <mergeCell ref="C73:G75"/>
    <mergeCell ref="H73:J75"/>
    <mergeCell ref="K73:N75"/>
    <mergeCell ref="O73:U73"/>
    <mergeCell ref="V73:AB73"/>
    <mergeCell ref="AC73:AI73"/>
    <mergeCell ref="O74:U75"/>
    <mergeCell ref="V74:AB75"/>
    <mergeCell ref="AC74:AI75"/>
    <mergeCell ref="O64:S64"/>
    <mergeCell ref="T64:Z64"/>
    <mergeCell ref="H65:AD65"/>
    <mergeCell ref="C67:J67"/>
    <mergeCell ref="K67:N67"/>
    <mergeCell ref="O67:AB68"/>
    <mergeCell ref="AC67:AI68"/>
    <mergeCell ref="C68:J68"/>
    <mergeCell ref="K68:N68"/>
    <mergeCell ref="AM27:AM29"/>
    <mergeCell ref="AM30:AM32"/>
    <mergeCell ref="AM33:AM35"/>
    <mergeCell ref="AM36:AM38"/>
    <mergeCell ref="AM39:AM41"/>
    <mergeCell ref="AM42:AM44"/>
    <mergeCell ref="AM45:AM47"/>
    <mergeCell ref="K63:M63"/>
    <mergeCell ref="R63:AI63"/>
    <mergeCell ref="AG30:AI32"/>
    <mergeCell ref="S36:X38"/>
    <mergeCell ref="Y36:AC38"/>
    <mergeCell ref="AD36:AF38"/>
    <mergeCell ref="AG36:AI38"/>
    <mergeCell ref="Y33:AC35"/>
    <mergeCell ref="AD33:AF35"/>
    <mergeCell ref="AG33:AI35"/>
    <mergeCell ref="S33:X35"/>
    <mergeCell ref="S42:X44"/>
    <mergeCell ref="Y42:AC44"/>
    <mergeCell ref="AD42:AF44"/>
    <mergeCell ref="AG42:AI44"/>
    <mergeCell ref="Y39:AC41"/>
    <mergeCell ref="AD39:AF41"/>
    <mergeCell ref="K10:N10"/>
    <mergeCell ref="P10:AB10"/>
    <mergeCell ref="AC10:AI12"/>
    <mergeCell ref="K11:N12"/>
    <mergeCell ref="O11:AB12"/>
    <mergeCell ref="C10:J10"/>
    <mergeCell ref="C11:J12"/>
    <mergeCell ref="K4:M4"/>
    <mergeCell ref="R4:AI4"/>
    <mergeCell ref="O5:S5"/>
    <mergeCell ref="T5:Z5"/>
    <mergeCell ref="H6:AD6"/>
    <mergeCell ref="C8:J8"/>
    <mergeCell ref="K8:N8"/>
    <mergeCell ref="O8:AB9"/>
    <mergeCell ref="AC8:AI9"/>
    <mergeCell ref="C9:J9"/>
    <mergeCell ref="K9:N9"/>
    <mergeCell ref="C14:G16"/>
    <mergeCell ref="H14:J16"/>
    <mergeCell ref="K14:N16"/>
    <mergeCell ref="O14:U14"/>
    <mergeCell ref="V14:AB14"/>
    <mergeCell ref="AC14:AI14"/>
    <mergeCell ref="O15:U16"/>
    <mergeCell ref="V15:AB16"/>
    <mergeCell ref="AC15:AI16"/>
    <mergeCell ref="H20:N22"/>
    <mergeCell ref="O20:U20"/>
    <mergeCell ref="V20:AB20"/>
    <mergeCell ref="AC20:AI20"/>
    <mergeCell ref="O21:U22"/>
    <mergeCell ref="V21:AB22"/>
    <mergeCell ref="AC21:AI22"/>
    <mergeCell ref="C17:J18"/>
    <mergeCell ref="K17:Q18"/>
    <mergeCell ref="R17:AI18"/>
    <mergeCell ref="C20:G22"/>
    <mergeCell ref="C30:F32"/>
    <mergeCell ref="G30:J30"/>
    <mergeCell ref="K30:N30"/>
    <mergeCell ref="O30:P32"/>
    <mergeCell ref="Q30:R32"/>
    <mergeCell ref="S30:X32"/>
    <mergeCell ref="Y30:AC32"/>
    <mergeCell ref="AD24:AF26"/>
    <mergeCell ref="AD30:AF32"/>
    <mergeCell ref="G31:J32"/>
    <mergeCell ref="K31:N32"/>
    <mergeCell ref="AG24:AI26"/>
    <mergeCell ref="G25:J26"/>
    <mergeCell ref="K25:N26"/>
    <mergeCell ref="C27:F29"/>
    <mergeCell ref="G27:J27"/>
    <mergeCell ref="K27:N27"/>
    <mergeCell ref="O27:P29"/>
    <mergeCell ref="Q27:R29"/>
    <mergeCell ref="S27:X29"/>
    <mergeCell ref="C24:F26"/>
    <mergeCell ref="G24:N24"/>
    <mergeCell ref="O24:P26"/>
    <mergeCell ref="Q24:R26"/>
    <mergeCell ref="S24:X26"/>
    <mergeCell ref="Y24:AC26"/>
    <mergeCell ref="Y27:AC29"/>
    <mergeCell ref="AD27:AF29"/>
    <mergeCell ref="AG27:AI29"/>
    <mergeCell ref="G28:J29"/>
    <mergeCell ref="K28:N29"/>
    <mergeCell ref="C33:F35"/>
    <mergeCell ref="G33:J33"/>
    <mergeCell ref="K33:N33"/>
    <mergeCell ref="O33:P35"/>
    <mergeCell ref="Q33:R35"/>
    <mergeCell ref="G37:J38"/>
    <mergeCell ref="K37:N38"/>
    <mergeCell ref="G34:J35"/>
    <mergeCell ref="K34:N35"/>
    <mergeCell ref="G39:J39"/>
    <mergeCell ref="K39:N39"/>
    <mergeCell ref="O39:P41"/>
    <mergeCell ref="Q39:R41"/>
    <mergeCell ref="G43:J44"/>
    <mergeCell ref="K43:N44"/>
    <mergeCell ref="C36:F38"/>
    <mergeCell ref="G36:J36"/>
    <mergeCell ref="K36:N36"/>
    <mergeCell ref="O36:P38"/>
    <mergeCell ref="Q36:R38"/>
    <mergeCell ref="O60:R60"/>
    <mergeCell ref="T60:AE60"/>
    <mergeCell ref="C52:AI52"/>
    <mergeCell ref="D54:AG54"/>
    <mergeCell ref="G56:H56"/>
    <mergeCell ref="J56:K56"/>
    <mergeCell ref="M56:N56"/>
    <mergeCell ref="O58:R58"/>
    <mergeCell ref="S58:AI58"/>
    <mergeCell ref="D1:J1"/>
    <mergeCell ref="L1:W1"/>
    <mergeCell ref="C50:AI50"/>
    <mergeCell ref="C45:F47"/>
    <mergeCell ref="G45:J45"/>
    <mergeCell ref="K45:N45"/>
    <mergeCell ref="O45:P47"/>
    <mergeCell ref="Q45:R47"/>
    <mergeCell ref="S45:X47"/>
    <mergeCell ref="AG39:AI41"/>
    <mergeCell ref="G40:J41"/>
    <mergeCell ref="K40:N41"/>
    <mergeCell ref="S39:X41"/>
    <mergeCell ref="Y45:AC47"/>
    <mergeCell ref="AD45:AF47"/>
    <mergeCell ref="AG45:AI47"/>
    <mergeCell ref="G46:J47"/>
    <mergeCell ref="K46:N47"/>
    <mergeCell ref="C42:F44"/>
    <mergeCell ref="G42:J42"/>
    <mergeCell ref="K42:N42"/>
    <mergeCell ref="O42:P44"/>
    <mergeCell ref="Q42:R44"/>
    <mergeCell ref="C39:F41"/>
  </mergeCells>
  <phoneticPr fontId="2"/>
  <hyperlinks>
    <hyperlink ref="D1" location="Top!A1" display="Topへ戻る" xr:uid="{9396B33F-21A9-4D13-9B8C-C93EC88256AC}"/>
    <hyperlink ref="L1:W1" location="⑥男選手!A1" display="【男子出場選手入力シート】" xr:uid="{0E680751-837F-4338-BB58-F420416D2216}"/>
  </hyperlinks>
  <pageMargins left="0.39370078740157483" right="0.35433070866141736" top="0.51181102362204722" bottom="0.51181102362204722" header="0.23622047244094491" footer="0.19685039370078741"/>
  <pageSetup paperSize="9" orientation="portrait" horizontalDpi="4294967293" r:id="rId1"/>
  <headerFooter alignWithMargins="0"/>
  <rowBreaks count="3" manualBreakCount="3">
    <brk id="61" max="36" man="1"/>
    <brk id="120" max="36" man="1"/>
    <brk id="179" max="36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353C7-79D2-445F-B707-7B5816FF504F}">
  <sheetPr>
    <tabColor rgb="FFFF99CC"/>
  </sheetPr>
  <dimension ref="A1:AN57"/>
  <sheetViews>
    <sheetView showGridLines="0" view="pageBreakPreview" zoomScaleNormal="100" zoomScaleSheetLayoutView="100" workbookViewId="0"/>
  </sheetViews>
  <sheetFormatPr defaultRowHeight="13.5"/>
  <cols>
    <col min="1" max="37" width="2.625" style="1" customWidth="1"/>
    <col min="38" max="38" width="9" style="1"/>
    <col min="39" max="39" width="0" style="1" hidden="1" customWidth="1"/>
    <col min="40" max="16384" width="9" style="1"/>
  </cols>
  <sheetData>
    <row r="1" spans="1:40" s="131" customFormat="1" ht="27" customHeight="1">
      <c r="A1" s="1"/>
      <c r="B1" s="1"/>
      <c r="C1" s="1"/>
      <c r="D1" s="467" t="s">
        <v>194</v>
      </c>
      <c r="E1" s="468"/>
      <c r="F1" s="468"/>
      <c r="G1" s="468"/>
      <c r="H1" s="468"/>
      <c r="I1" s="468"/>
      <c r="J1" s="469"/>
      <c r="L1" s="777" t="s">
        <v>259</v>
      </c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Y1" s="236" t="s">
        <v>261</v>
      </c>
    </row>
    <row r="2" spans="1:40" s="131" customFormat="1" ht="9.75" customHeight="1"/>
    <row r="4" spans="1:40" ht="24" customHeight="1">
      <c r="H4" s="306" t="s">
        <v>104</v>
      </c>
      <c r="I4" s="2"/>
      <c r="J4" s="2"/>
      <c r="K4" s="714">
        <f>⑧日付!$E$6</f>
        <v>2</v>
      </c>
      <c r="L4" s="714"/>
      <c r="M4" s="714"/>
      <c r="N4" s="307"/>
      <c r="O4" s="130" t="s">
        <v>28</v>
      </c>
      <c r="P4" s="130" t="s">
        <v>312</v>
      </c>
      <c r="Q4" s="2"/>
      <c r="R4" s="715">
        <f>Top!$B$7</f>
        <v>0</v>
      </c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</row>
    <row r="5" spans="1:40" ht="24" customHeight="1">
      <c r="H5" s="308"/>
      <c r="I5" s="2"/>
      <c r="J5" s="2"/>
      <c r="K5" s="2"/>
      <c r="L5" s="2"/>
      <c r="M5" s="2"/>
      <c r="N5" s="2"/>
      <c r="O5" s="716">
        <f>Top!$B$8</f>
        <v>0</v>
      </c>
      <c r="P5" s="717"/>
      <c r="Q5" s="717"/>
      <c r="R5" s="717"/>
      <c r="S5" s="717"/>
      <c r="T5" s="718" t="s">
        <v>313</v>
      </c>
      <c r="U5" s="719"/>
      <c r="V5" s="719"/>
      <c r="W5" s="719"/>
      <c r="X5" s="719"/>
      <c r="Y5" s="719"/>
      <c r="Z5" s="719"/>
      <c r="AA5" s="2"/>
      <c r="AB5" s="2"/>
      <c r="AC5" s="2"/>
      <c r="AD5" s="2"/>
    </row>
    <row r="6" spans="1:40" ht="24" customHeight="1">
      <c r="H6" s="720" t="s">
        <v>329</v>
      </c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1"/>
      <c r="X6" s="721"/>
      <c r="Y6" s="721"/>
      <c r="Z6" s="721"/>
      <c r="AA6" s="721"/>
      <c r="AB6" s="721"/>
      <c r="AC6" s="721"/>
      <c r="AD6" s="721"/>
    </row>
    <row r="7" spans="1:40" ht="14.25" thickBot="1"/>
    <row r="8" spans="1:40">
      <c r="C8" s="722" t="s">
        <v>0</v>
      </c>
      <c r="D8" s="723"/>
      <c r="E8" s="723"/>
      <c r="F8" s="723"/>
      <c r="G8" s="723"/>
      <c r="H8" s="723"/>
      <c r="I8" s="723"/>
      <c r="J8" s="724"/>
      <c r="K8" s="725" t="s">
        <v>0</v>
      </c>
      <c r="L8" s="726"/>
      <c r="M8" s="726"/>
      <c r="N8" s="727"/>
      <c r="O8" s="728" t="s">
        <v>1</v>
      </c>
      <c r="P8" s="728"/>
      <c r="Q8" s="728"/>
      <c r="R8" s="728"/>
      <c r="S8" s="728"/>
      <c r="T8" s="728"/>
      <c r="U8" s="728"/>
      <c r="V8" s="728"/>
      <c r="W8" s="728"/>
      <c r="X8" s="728"/>
      <c r="Y8" s="728"/>
      <c r="Z8" s="728"/>
      <c r="AA8" s="728"/>
      <c r="AB8" s="728"/>
      <c r="AC8" s="723" t="s">
        <v>2</v>
      </c>
      <c r="AD8" s="723"/>
      <c r="AE8" s="723"/>
      <c r="AF8" s="723"/>
      <c r="AG8" s="723"/>
      <c r="AH8" s="723"/>
      <c r="AI8" s="730"/>
    </row>
    <row r="9" spans="1:40">
      <c r="C9" s="731" t="s">
        <v>3</v>
      </c>
      <c r="D9" s="732"/>
      <c r="E9" s="732"/>
      <c r="F9" s="732"/>
      <c r="G9" s="732"/>
      <c r="H9" s="732"/>
      <c r="I9" s="732"/>
      <c r="J9" s="733"/>
      <c r="K9" s="734" t="s">
        <v>4</v>
      </c>
      <c r="L9" s="735"/>
      <c r="M9" s="735"/>
      <c r="N9" s="736"/>
      <c r="O9" s="729"/>
      <c r="P9" s="729"/>
      <c r="Q9" s="729"/>
      <c r="R9" s="729"/>
      <c r="S9" s="729"/>
      <c r="T9" s="729"/>
      <c r="U9" s="729"/>
      <c r="V9" s="729"/>
      <c r="W9" s="729"/>
      <c r="X9" s="729"/>
      <c r="Y9" s="729"/>
      <c r="Z9" s="729"/>
      <c r="AA9" s="729"/>
      <c r="AB9" s="729"/>
      <c r="AC9" s="626"/>
      <c r="AD9" s="626"/>
      <c r="AE9" s="626"/>
      <c r="AF9" s="626"/>
      <c r="AG9" s="626"/>
      <c r="AH9" s="626"/>
      <c r="AI9" s="627"/>
    </row>
    <row r="10" spans="1:40">
      <c r="C10" s="705">
        <f>②基本情報!$B$7</f>
        <v>0</v>
      </c>
      <c r="D10" s="706"/>
      <c r="E10" s="706"/>
      <c r="F10" s="706"/>
      <c r="G10" s="706"/>
      <c r="H10" s="706"/>
      <c r="I10" s="706"/>
      <c r="J10" s="707"/>
      <c r="K10" s="740">
        <f>②基本情報!$J$7</f>
        <v>0</v>
      </c>
      <c r="L10" s="741"/>
      <c r="M10" s="741"/>
      <c r="N10" s="742"/>
      <c r="O10" s="309" t="s">
        <v>5</v>
      </c>
      <c r="P10" s="743">
        <f>②基本情報!$O$7</f>
        <v>0</v>
      </c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5">
        <f>②基本情報!$AB$7</f>
        <v>0</v>
      </c>
      <c r="AD10" s="745"/>
      <c r="AE10" s="745"/>
      <c r="AF10" s="745"/>
      <c r="AG10" s="745"/>
      <c r="AH10" s="745"/>
      <c r="AI10" s="746"/>
    </row>
    <row r="11" spans="1:40">
      <c r="C11" s="708">
        <f>②基本情報!$B$8</f>
        <v>0</v>
      </c>
      <c r="D11" s="709"/>
      <c r="E11" s="709"/>
      <c r="F11" s="709"/>
      <c r="G11" s="709"/>
      <c r="H11" s="709"/>
      <c r="I11" s="709"/>
      <c r="J11" s="710"/>
      <c r="K11" s="751">
        <f>②基本情報!$J$8</f>
        <v>0</v>
      </c>
      <c r="L11" s="751"/>
      <c r="M11" s="751"/>
      <c r="N11" s="751"/>
      <c r="O11" s="753">
        <f>②基本情報!$R$8</f>
        <v>0</v>
      </c>
      <c r="P11" s="753"/>
      <c r="Q11" s="753"/>
      <c r="R11" s="753"/>
      <c r="S11" s="753"/>
      <c r="T11" s="753"/>
      <c r="U11" s="753"/>
      <c r="V11" s="753"/>
      <c r="W11" s="753"/>
      <c r="X11" s="753"/>
      <c r="Y11" s="753"/>
      <c r="Z11" s="753"/>
      <c r="AA11" s="753"/>
      <c r="AB11" s="753"/>
      <c r="AC11" s="747"/>
      <c r="AD11" s="747"/>
      <c r="AE11" s="747"/>
      <c r="AF11" s="747"/>
      <c r="AG11" s="747"/>
      <c r="AH11" s="747"/>
      <c r="AI11" s="748"/>
    </row>
    <row r="12" spans="1:40" ht="14.25" thickBot="1">
      <c r="C12" s="711"/>
      <c r="D12" s="712"/>
      <c r="E12" s="712"/>
      <c r="F12" s="712"/>
      <c r="G12" s="712"/>
      <c r="H12" s="712"/>
      <c r="I12" s="712"/>
      <c r="J12" s="713"/>
      <c r="K12" s="752"/>
      <c r="L12" s="752"/>
      <c r="M12" s="752"/>
      <c r="N12" s="752"/>
      <c r="O12" s="754"/>
      <c r="P12" s="754"/>
      <c r="Q12" s="754"/>
      <c r="R12" s="754"/>
      <c r="S12" s="754"/>
      <c r="T12" s="754"/>
      <c r="U12" s="754"/>
      <c r="V12" s="754"/>
      <c r="W12" s="754"/>
      <c r="X12" s="754"/>
      <c r="Y12" s="754"/>
      <c r="Z12" s="754"/>
      <c r="AA12" s="754"/>
      <c r="AB12" s="754"/>
      <c r="AC12" s="749"/>
      <c r="AD12" s="749"/>
      <c r="AE12" s="749"/>
      <c r="AF12" s="749"/>
      <c r="AG12" s="749"/>
      <c r="AH12" s="749"/>
      <c r="AI12" s="750"/>
    </row>
    <row r="14" spans="1:40" ht="14.25" thickBot="1"/>
    <row r="15" spans="1:40">
      <c r="C15" s="675" t="s">
        <v>366</v>
      </c>
      <c r="D15" s="551"/>
      <c r="E15" s="551"/>
      <c r="F15" s="551"/>
      <c r="G15" s="676"/>
      <c r="H15" s="551" t="s">
        <v>6</v>
      </c>
      <c r="I15" s="551"/>
      <c r="J15" s="676"/>
      <c r="K15" s="692">
        <f>②基本情報!$E$38</f>
        <v>0</v>
      </c>
      <c r="L15" s="692"/>
      <c r="M15" s="692"/>
      <c r="N15" s="693"/>
      <c r="O15" s="686" t="s">
        <v>0</v>
      </c>
      <c r="P15" s="687"/>
      <c r="Q15" s="687"/>
      <c r="R15" s="687"/>
      <c r="S15" s="687"/>
      <c r="T15" s="687"/>
      <c r="U15" s="687"/>
      <c r="V15" s="804">
        <f>②基本情報!$P$38</f>
        <v>0</v>
      </c>
      <c r="W15" s="805"/>
      <c r="X15" s="805"/>
      <c r="Y15" s="805"/>
      <c r="Z15" s="805"/>
      <c r="AA15" s="805"/>
      <c r="AB15" s="806"/>
      <c r="AC15" s="805">
        <f>②基本情報!$W$38</f>
        <v>0</v>
      </c>
      <c r="AD15" s="805"/>
      <c r="AE15" s="805"/>
      <c r="AF15" s="805"/>
      <c r="AG15" s="805"/>
      <c r="AH15" s="805"/>
      <c r="AI15" s="807"/>
    </row>
    <row r="16" spans="1:40">
      <c r="C16" s="666"/>
      <c r="D16" s="554"/>
      <c r="E16" s="554"/>
      <c r="F16" s="554"/>
      <c r="G16" s="667"/>
      <c r="H16" s="554"/>
      <c r="I16" s="554"/>
      <c r="J16" s="667"/>
      <c r="K16" s="646"/>
      <c r="L16" s="646"/>
      <c r="M16" s="646"/>
      <c r="N16" s="646"/>
      <c r="O16" s="683" t="s">
        <v>9</v>
      </c>
      <c r="P16" s="684"/>
      <c r="Q16" s="684"/>
      <c r="R16" s="684"/>
      <c r="S16" s="684"/>
      <c r="T16" s="684"/>
      <c r="U16" s="684"/>
      <c r="V16" s="808">
        <f>②基本情報!$P$39</f>
        <v>0</v>
      </c>
      <c r="W16" s="699"/>
      <c r="X16" s="699"/>
      <c r="Y16" s="699"/>
      <c r="Z16" s="699"/>
      <c r="AA16" s="699"/>
      <c r="AB16" s="700"/>
      <c r="AC16" s="643">
        <f>②基本情報!$W$39</f>
        <v>0</v>
      </c>
      <c r="AD16" s="643"/>
      <c r="AE16" s="643"/>
      <c r="AF16" s="643"/>
      <c r="AG16" s="643"/>
      <c r="AH16" s="643"/>
      <c r="AI16" s="810"/>
    </row>
    <row r="17" spans="2:39">
      <c r="C17" s="689"/>
      <c r="D17" s="690"/>
      <c r="E17" s="690"/>
      <c r="F17" s="690"/>
      <c r="G17" s="691"/>
      <c r="H17" s="690"/>
      <c r="I17" s="690"/>
      <c r="J17" s="691"/>
      <c r="K17" s="694"/>
      <c r="L17" s="694"/>
      <c r="M17" s="694"/>
      <c r="N17" s="694"/>
      <c r="O17" s="697"/>
      <c r="P17" s="690"/>
      <c r="Q17" s="690"/>
      <c r="R17" s="690"/>
      <c r="S17" s="690"/>
      <c r="T17" s="690"/>
      <c r="U17" s="690"/>
      <c r="V17" s="809"/>
      <c r="W17" s="694"/>
      <c r="X17" s="694"/>
      <c r="Y17" s="694"/>
      <c r="Z17" s="694"/>
      <c r="AA17" s="694"/>
      <c r="AB17" s="701"/>
      <c r="AC17" s="811"/>
      <c r="AD17" s="811"/>
      <c r="AE17" s="811"/>
      <c r="AF17" s="811"/>
      <c r="AG17" s="811"/>
      <c r="AH17" s="811"/>
      <c r="AI17" s="812"/>
    </row>
    <row r="18" spans="2:39">
      <c r="C18" s="571" t="s">
        <v>315</v>
      </c>
      <c r="D18" s="543"/>
      <c r="E18" s="543"/>
      <c r="F18" s="543"/>
      <c r="G18" s="543"/>
      <c r="H18" s="543"/>
      <c r="I18" s="543"/>
      <c r="J18" s="548"/>
      <c r="K18" s="542" t="s">
        <v>316</v>
      </c>
      <c r="L18" s="543"/>
      <c r="M18" s="543"/>
      <c r="N18" s="543"/>
      <c r="O18" s="543"/>
      <c r="P18" s="543"/>
      <c r="Q18" s="803"/>
      <c r="R18" s="679">
        <f>②基本情報!$P$41</f>
        <v>0</v>
      </c>
      <c r="S18" s="679"/>
      <c r="T18" s="679"/>
      <c r="U18" s="679"/>
      <c r="V18" s="679"/>
      <c r="W18" s="679"/>
      <c r="X18" s="679"/>
      <c r="Y18" s="679"/>
      <c r="Z18" s="679"/>
      <c r="AA18" s="679"/>
      <c r="AB18" s="679"/>
      <c r="AC18" s="679"/>
      <c r="AD18" s="679"/>
      <c r="AE18" s="679"/>
      <c r="AF18" s="679"/>
      <c r="AG18" s="679"/>
      <c r="AH18" s="679"/>
      <c r="AI18" s="680"/>
    </row>
    <row r="19" spans="2:39" ht="14.25" thickBot="1">
      <c r="C19" s="572"/>
      <c r="D19" s="546"/>
      <c r="E19" s="546"/>
      <c r="F19" s="546"/>
      <c r="G19" s="546"/>
      <c r="H19" s="546"/>
      <c r="I19" s="546"/>
      <c r="J19" s="549"/>
      <c r="K19" s="545"/>
      <c r="L19" s="546"/>
      <c r="M19" s="546"/>
      <c r="N19" s="546"/>
      <c r="O19" s="546"/>
      <c r="P19" s="546"/>
      <c r="Q19" s="678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81"/>
    </row>
    <row r="21" spans="2:39" ht="14.25" thickBot="1"/>
    <row r="22" spans="2:39">
      <c r="C22" s="774" t="s">
        <v>180</v>
      </c>
      <c r="D22" s="692"/>
      <c r="E22" s="692"/>
      <c r="F22" s="692"/>
      <c r="G22" s="693"/>
      <c r="H22" s="692">
        <f>②基本情報!$B$57</f>
        <v>0</v>
      </c>
      <c r="I22" s="692"/>
      <c r="J22" s="692"/>
      <c r="K22" s="692"/>
      <c r="L22" s="692"/>
      <c r="M22" s="692"/>
      <c r="N22" s="693"/>
      <c r="O22" s="759" t="s">
        <v>0</v>
      </c>
      <c r="P22" s="760"/>
      <c r="Q22" s="760"/>
      <c r="R22" s="760"/>
      <c r="S22" s="760"/>
      <c r="T22" s="760"/>
      <c r="U22" s="761"/>
      <c r="V22" s="669">
        <f>②基本情報!$L$56</f>
        <v>0</v>
      </c>
      <c r="W22" s="669"/>
      <c r="X22" s="669"/>
      <c r="Y22" s="669"/>
      <c r="Z22" s="669"/>
      <c r="AA22" s="669"/>
      <c r="AB22" s="669"/>
      <c r="AC22" s="668">
        <f>②基本情報!$Q$56</f>
        <v>0</v>
      </c>
      <c r="AD22" s="669"/>
      <c r="AE22" s="669"/>
      <c r="AF22" s="669"/>
      <c r="AG22" s="669"/>
      <c r="AH22" s="669"/>
      <c r="AI22" s="696"/>
    </row>
    <row r="23" spans="2:39">
      <c r="C23" s="775"/>
      <c r="D23" s="646"/>
      <c r="E23" s="646"/>
      <c r="F23" s="646"/>
      <c r="G23" s="651"/>
      <c r="H23" s="646"/>
      <c r="I23" s="646"/>
      <c r="J23" s="646"/>
      <c r="K23" s="646"/>
      <c r="L23" s="646"/>
      <c r="M23" s="646"/>
      <c r="N23" s="651"/>
      <c r="O23" s="762" t="s">
        <v>11</v>
      </c>
      <c r="P23" s="763"/>
      <c r="Q23" s="763"/>
      <c r="R23" s="763"/>
      <c r="S23" s="763"/>
      <c r="T23" s="763"/>
      <c r="U23" s="764"/>
      <c r="V23" s="699">
        <f>②基本情報!$L$57</f>
        <v>0</v>
      </c>
      <c r="W23" s="699"/>
      <c r="X23" s="699"/>
      <c r="Y23" s="699"/>
      <c r="Z23" s="699"/>
      <c r="AA23" s="699"/>
      <c r="AB23" s="699"/>
      <c r="AC23" s="768">
        <f>②基本情報!$Q$57</f>
        <v>0</v>
      </c>
      <c r="AD23" s="769"/>
      <c r="AE23" s="769"/>
      <c r="AF23" s="769"/>
      <c r="AG23" s="769"/>
      <c r="AH23" s="769"/>
      <c r="AI23" s="770"/>
    </row>
    <row r="24" spans="2:39" ht="14.25" thickBot="1">
      <c r="C24" s="776"/>
      <c r="D24" s="649"/>
      <c r="E24" s="649"/>
      <c r="F24" s="649"/>
      <c r="G24" s="652"/>
      <c r="H24" s="649"/>
      <c r="I24" s="649"/>
      <c r="J24" s="649"/>
      <c r="K24" s="649"/>
      <c r="L24" s="649"/>
      <c r="M24" s="649"/>
      <c r="N24" s="652"/>
      <c r="O24" s="765"/>
      <c r="P24" s="766"/>
      <c r="Q24" s="766"/>
      <c r="R24" s="766"/>
      <c r="S24" s="766"/>
      <c r="T24" s="766"/>
      <c r="U24" s="767"/>
      <c r="V24" s="649"/>
      <c r="W24" s="649"/>
      <c r="X24" s="649"/>
      <c r="Y24" s="649"/>
      <c r="Z24" s="649"/>
      <c r="AA24" s="649"/>
      <c r="AB24" s="649"/>
      <c r="AC24" s="771"/>
      <c r="AD24" s="772"/>
      <c r="AE24" s="772"/>
      <c r="AF24" s="772"/>
      <c r="AG24" s="772"/>
      <c r="AH24" s="772"/>
      <c r="AI24" s="773"/>
    </row>
    <row r="25" spans="2:39">
      <c r="C25" s="296"/>
      <c r="D25" s="296"/>
      <c r="E25" s="296"/>
      <c r="F25" s="296"/>
      <c r="G25" s="296"/>
      <c r="H25" s="296"/>
      <c r="I25" s="296"/>
      <c r="J25" s="296"/>
      <c r="K25" s="60"/>
      <c r="L25" s="60"/>
      <c r="M25" s="60"/>
      <c r="N25" s="60"/>
      <c r="O25" s="60"/>
      <c r="P25" s="60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</row>
    <row r="26" spans="2:39" ht="14.25" thickBot="1">
      <c r="C26" s="296"/>
      <c r="D26" s="296"/>
      <c r="E26" s="296"/>
      <c r="F26" s="296"/>
      <c r="G26" s="296"/>
      <c r="H26" s="296"/>
      <c r="I26" s="296"/>
      <c r="J26" s="296"/>
      <c r="K26" s="60"/>
      <c r="L26" s="60"/>
      <c r="M26" s="60"/>
      <c r="N26" s="60"/>
      <c r="O26" s="60"/>
      <c r="P26" s="60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</row>
    <row r="27" spans="2:39" ht="13.5" customHeight="1">
      <c r="C27" s="675" t="s">
        <v>13</v>
      </c>
      <c r="D27" s="551"/>
      <c r="E27" s="551"/>
      <c r="F27" s="676"/>
      <c r="G27" s="686" t="s">
        <v>317</v>
      </c>
      <c r="H27" s="687"/>
      <c r="I27" s="687"/>
      <c r="J27" s="687"/>
      <c r="K27" s="687"/>
      <c r="L27" s="687"/>
      <c r="M27" s="687"/>
      <c r="N27" s="688"/>
      <c r="O27" s="558" t="s">
        <v>14</v>
      </c>
      <c r="P27" s="558"/>
      <c r="Q27" s="558" t="s">
        <v>15</v>
      </c>
      <c r="R27" s="558"/>
      <c r="S27" s="558" t="s">
        <v>16</v>
      </c>
      <c r="T27" s="558"/>
      <c r="U27" s="558"/>
      <c r="V27" s="558"/>
      <c r="W27" s="558"/>
      <c r="X27" s="558"/>
      <c r="Y27" s="561" t="s">
        <v>17</v>
      </c>
      <c r="Z27" s="558"/>
      <c r="AA27" s="558"/>
      <c r="AB27" s="558"/>
      <c r="AC27" s="558"/>
      <c r="AD27" s="562" t="s">
        <v>18</v>
      </c>
      <c r="AE27" s="562"/>
      <c r="AF27" s="562"/>
      <c r="AG27" s="562" t="s">
        <v>19</v>
      </c>
      <c r="AH27" s="562"/>
      <c r="AI27" s="755"/>
    </row>
    <row r="28" spans="2:39">
      <c r="C28" s="666"/>
      <c r="D28" s="554"/>
      <c r="E28" s="554"/>
      <c r="F28" s="667"/>
      <c r="G28" s="683" t="s">
        <v>20</v>
      </c>
      <c r="H28" s="684"/>
      <c r="I28" s="684"/>
      <c r="J28" s="685"/>
      <c r="K28" s="554" t="s">
        <v>21</v>
      </c>
      <c r="L28" s="554"/>
      <c r="M28" s="554"/>
      <c r="N28" s="667"/>
      <c r="O28" s="559"/>
      <c r="P28" s="559"/>
      <c r="Q28" s="559"/>
      <c r="R28" s="559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  <c r="AC28" s="559"/>
      <c r="AD28" s="563"/>
      <c r="AE28" s="563"/>
      <c r="AF28" s="563"/>
      <c r="AG28" s="563"/>
      <c r="AH28" s="563"/>
      <c r="AI28" s="756"/>
    </row>
    <row r="29" spans="2:39" ht="14.25" thickBot="1">
      <c r="C29" s="666"/>
      <c r="D29" s="554"/>
      <c r="E29" s="554"/>
      <c r="F29" s="667"/>
      <c r="G29" s="545"/>
      <c r="H29" s="546"/>
      <c r="I29" s="546"/>
      <c r="J29" s="678"/>
      <c r="K29" s="546"/>
      <c r="L29" s="546"/>
      <c r="M29" s="546"/>
      <c r="N29" s="549"/>
      <c r="O29" s="758"/>
      <c r="P29" s="758"/>
      <c r="Q29" s="758"/>
      <c r="R29" s="758"/>
      <c r="S29" s="758"/>
      <c r="T29" s="758"/>
      <c r="U29" s="758"/>
      <c r="V29" s="758"/>
      <c r="W29" s="758"/>
      <c r="X29" s="758"/>
      <c r="Y29" s="758"/>
      <c r="Z29" s="758"/>
      <c r="AA29" s="758"/>
      <c r="AB29" s="758"/>
      <c r="AC29" s="758"/>
      <c r="AD29" s="682"/>
      <c r="AE29" s="682"/>
      <c r="AF29" s="682"/>
      <c r="AG29" s="682"/>
      <c r="AH29" s="682"/>
      <c r="AI29" s="757"/>
    </row>
    <row r="30" spans="2:39">
      <c r="B30" s="283"/>
      <c r="C30" s="675" t="s">
        <v>318</v>
      </c>
      <c r="D30" s="551"/>
      <c r="E30" s="551"/>
      <c r="F30" s="676"/>
      <c r="G30" s="668" t="str">
        <f>IF($AM30=0,"",VLOOKUP($AM30,④女入力!$B$10:$AN$33,11))</f>
        <v/>
      </c>
      <c r="H30" s="669"/>
      <c r="I30" s="669"/>
      <c r="J30" s="670"/>
      <c r="K30" s="669" t="str">
        <f>IF($AM30=0,"",VLOOKUP($AM30,④女入力!$B$10:$AN$33,15))</f>
        <v/>
      </c>
      <c r="L30" s="669"/>
      <c r="M30" s="669"/>
      <c r="N30" s="671"/>
      <c r="O30" s="672" t="str">
        <f>IF($AM30=0,"",VLOOKUP($AM30,④女入力!$B$10:$AN$33,19))</f>
        <v/>
      </c>
      <c r="P30" s="672"/>
      <c r="Q30" s="672" t="str">
        <f>IF($AM30=0,"",VLOOKUP($AM30,④女入力!$B$10:$AN$33,21))</f>
        <v/>
      </c>
      <c r="R30" s="672"/>
      <c r="S30" s="653" t="str">
        <f>IF($AM30=0,"",VLOOKUP($AM30,④女入力!$B$10:$AN$33,23))</f>
        <v/>
      </c>
      <c r="T30" s="653"/>
      <c r="U30" s="653"/>
      <c r="V30" s="653"/>
      <c r="W30" s="653"/>
      <c r="X30" s="653"/>
      <c r="Y30" s="656" t="str">
        <f>IF($AM30=0,"",VLOOKUP($AM30,④女入力!$B$10:$AN$33,29))</f>
        <v/>
      </c>
      <c r="Z30" s="656"/>
      <c r="AA30" s="656"/>
      <c r="AB30" s="656"/>
      <c r="AC30" s="656"/>
      <c r="AD30" s="659" t="str">
        <f>IF($AM30=0,"",VLOOKUP($AM30,④女入力!$B$10:$AN$33,34))</f>
        <v/>
      </c>
      <c r="AE30" s="659"/>
      <c r="AF30" s="659"/>
      <c r="AG30" s="659" t="str">
        <f>IF($AM30=0,"",VLOOKUP($AM30,④女入力!$B$10:$AN$33,37))</f>
        <v/>
      </c>
      <c r="AH30" s="659"/>
      <c r="AI30" s="662"/>
      <c r="AM30" s="737">
        <f>⑦女選手!V10</f>
        <v>0</v>
      </c>
    </row>
    <row r="31" spans="2:39" ht="13.5" customHeight="1">
      <c r="B31" s="283"/>
      <c r="C31" s="666"/>
      <c r="D31" s="554"/>
      <c r="E31" s="554"/>
      <c r="F31" s="667"/>
      <c r="G31" s="645" t="str">
        <f>IF($AM30=0,"",VLOOKUP($AM30,④女入力!$B$10:$AN$33,3))</f>
        <v/>
      </c>
      <c r="H31" s="646" t="e">
        <f t="shared" ref="H31:J32" si="0">IF(G31=0,"",VLOOKUP(G31,$B$12:$Q$27,6))</f>
        <v>#N/A</v>
      </c>
      <c r="I31" s="646" t="e">
        <f t="shared" si="0"/>
        <v>#N/A</v>
      </c>
      <c r="J31" s="647" t="e">
        <f t="shared" si="0"/>
        <v>#N/A</v>
      </c>
      <c r="K31" s="646" t="str">
        <f>IF($AM30=0,"",VLOOKUP($AM30,④女入力!$B$10:$AN$33,7))</f>
        <v/>
      </c>
      <c r="L31" s="646" t="e">
        <f t="shared" ref="L31:N32" si="1">IF(K31=0,"",VLOOKUP(K31,$B$12:$Q$27,6))</f>
        <v>#N/A</v>
      </c>
      <c r="M31" s="646" t="e">
        <f t="shared" si="1"/>
        <v>#N/A</v>
      </c>
      <c r="N31" s="651" t="e">
        <f t="shared" si="1"/>
        <v>#N/A</v>
      </c>
      <c r="O31" s="673"/>
      <c r="P31" s="673"/>
      <c r="Q31" s="673"/>
      <c r="R31" s="673"/>
      <c r="S31" s="654"/>
      <c r="T31" s="654"/>
      <c r="U31" s="654"/>
      <c r="V31" s="654"/>
      <c r="W31" s="654"/>
      <c r="X31" s="654"/>
      <c r="Y31" s="657"/>
      <c r="Z31" s="657"/>
      <c r="AA31" s="657"/>
      <c r="AB31" s="657"/>
      <c r="AC31" s="657"/>
      <c r="AD31" s="660"/>
      <c r="AE31" s="660"/>
      <c r="AF31" s="660"/>
      <c r="AG31" s="660"/>
      <c r="AH31" s="660"/>
      <c r="AI31" s="663"/>
      <c r="AM31" s="738"/>
    </row>
    <row r="32" spans="2:39" ht="14.25" thickBot="1">
      <c r="B32" s="283"/>
      <c r="C32" s="572"/>
      <c r="D32" s="546"/>
      <c r="E32" s="546"/>
      <c r="F32" s="549"/>
      <c r="G32" s="648" t="str">
        <f>IF($AN32=0,"",VLOOKUP($AN32,③男入力!$B$10:$AN$33,3))</f>
        <v/>
      </c>
      <c r="H32" s="649" t="e">
        <f t="shared" si="0"/>
        <v>#N/A</v>
      </c>
      <c r="I32" s="649" t="e">
        <f t="shared" si="0"/>
        <v>#N/A</v>
      </c>
      <c r="J32" s="650" t="e">
        <f t="shared" si="0"/>
        <v>#N/A</v>
      </c>
      <c r="K32" s="649" t="str">
        <f>IF($AN32=0,"",VLOOKUP($AN32,③男入力!$B$10:$AN$33,7))</f>
        <v/>
      </c>
      <c r="L32" s="649" t="e">
        <f t="shared" si="1"/>
        <v>#N/A</v>
      </c>
      <c r="M32" s="649" t="e">
        <f t="shared" si="1"/>
        <v>#N/A</v>
      </c>
      <c r="N32" s="652" t="e">
        <f t="shared" si="1"/>
        <v>#N/A</v>
      </c>
      <c r="O32" s="674"/>
      <c r="P32" s="674"/>
      <c r="Q32" s="674"/>
      <c r="R32" s="674"/>
      <c r="S32" s="655"/>
      <c r="T32" s="655"/>
      <c r="U32" s="655"/>
      <c r="V32" s="655"/>
      <c r="W32" s="655"/>
      <c r="X32" s="655"/>
      <c r="Y32" s="658"/>
      <c r="Z32" s="658"/>
      <c r="AA32" s="658"/>
      <c r="AB32" s="658"/>
      <c r="AC32" s="658"/>
      <c r="AD32" s="661"/>
      <c r="AE32" s="661"/>
      <c r="AF32" s="661"/>
      <c r="AG32" s="661"/>
      <c r="AH32" s="661"/>
      <c r="AI32" s="664"/>
      <c r="AM32" s="739"/>
    </row>
    <row r="33" spans="2:39">
      <c r="C33" s="675" t="s">
        <v>320</v>
      </c>
      <c r="D33" s="551"/>
      <c r="E33" s="551"/>
      <c r="F33" s="676"/>
      <c r="G33" s="668" t="str">
        <f>IF($AM33=0,"",VLOOKUP($AM33,④女入力!$B$10:$AN$33,11))</f>
        <v/>
      </c>
      <c r="H33" s="669"/>
      <c r="I33" s="669"/>
      <c r="J33" s="670"/>
      <c r="K33" s="669" t="str">
        <f>IF($AM33=0,"",VLOOKUP($AM33,④女入力!$B$10:$AN$33,15))</f>
        <v/>
      </c>
      <c r="L33" s="669"/>
      <c r="M33" s="669"/>
      <c r="N33" s="671"/>
      <c r="O33" s="672" t="str">
        <f>IF($AM33=0,"",VLOOKUP($AM33,④女入力!$B$10:$AN$33,19))</f>
        <v/>
      </c>
      <c r="P33" s="672"/>
      <c r="Q33" s="672" t="str">
        <f>IF($AM33=0,"",VLOOKUP($AM33,④女入力!$B$10:$AN$33,21))</f>
        <v/>
      </c>
      <c r="R33" s="672"/>
      <c r="S33" s="653" t="str">
        <f>IF($AM33=0,"",VLOOKUP($AM33,④女入力!$B$10:$AN$33,23))</f>
        <v/>
      </c>
      <c r="T33" s="653"/>
      <c r="U33" s="653"/>
      <c r="V33" s="653"/>
      <c r="W33" s="653"/>
      <c r="X33" s="653"/>
      <c r="Y33" s="656" t="str">
        <f>IF($AM33=0,"",VLOOKUP($AM33,④女入力!$B$10:$AN$33,29))</f>
        <v/>
      </c>
      <c r="Z33" s="656"/>
      <c r="AA33" s="656"/>
      <c r="AB33" s="656"/>
      <c r="AC33" s="656"/>
      <c r="AD33" s="659" t="str">
        <f>IF($AM33=0,"",VLOOKUP($AM33,④女入力!$B$10:$AN$33,34))</f>
        <v/>
      </c>
      <c r="AE33" s="659"/>
      <c r="AF33" s="659"/>
      <c r="AG33" s="659" t="str">
        <f>IF($AM33=0,"",VLOOKUP($AM33,④女入力!$B$10:$AN$33,37))</f>
        <v/>
      </c>
      <c r="AH33" s="659"/>
      <c r="AI33" s="662"/>
      <c r="AM33" s="737">
        <f>⑦女選手!V11</f>
        <v>0</v>
      </c>
    </row>
    <row r="34" spans="2:39">
      <c r="C34" s="666"/>
      <c r="D34" s="554"/>
      <c r="E34" s="554"/>
      <c r="F34" s="667"/>
      <c r="G34" s="645" t="str">
        <f>IF($AM33=0,"",VLOOKUP($AM33,④女入力!$B$10:$AN$33,3))</f>
        <v/>
      </c>
      <c r="H34" s="646" t="e">
        <f t="shared" ref="H34:J35" si="2">IF(G34=0,"",VLOOKUP(G34,$B$12:$Q$27,6))</f>
        <v>#N/A</v>
      </c>
      <c r="I34" s="646" t="e">
        <f t="shared" si="2"/>
        <v>#N/A</v>
      </c>
      <c r="J34" s="647" t="e">
        <f t="shared" si="2"/>
        <v>#N/A</v>
      </c>
      <c r="K34" s="646" t="str">
        <f>IF($AM33=0,"",VLOOKUP($AM33,④女入力!$B$10:$AN$33,7))</f>
        <v/>
      </c>
      <c r="L34" s="646" t="e">
        <f t="shared" ref="L34:N35" si="3">IF(K34=0,"",VLOOKUP(K34,$B$12:$Q$27,6))</f>
        <v>#N/A</v>
      </c>
      <c r="M34" s="646" t="e">
        <f t="shared" si="3"/>
        <v>#N/A</v>
      </c>
      <c r="N34" s="651" t="e">
        <f t="shared" si="3"/>
        <v>#N/A</v>
      </c>
      <c r="O34" s="673"/>
      <c r="P34" s="673"/>
      <c r="Q34" s="673"/>
      <c r="R34" s="673"/>
      <c r="S34" s="654"/>
      <c r="T34" s="654"/>
      <c r="U34" s="654"/>
      <c r="V34" s="654"/>
      <c r="W34" s="654"/>
      <c r="X34" s="654"/>
      <c r="Y34" s="657"/>
      <c r="Z34" s="657"/>
      <c r="AA34" s="657"/>
      <c r="AB34" s="657"/>
      <c r="AC34" s="657"/>
      <c r="AD34" s="660"/>
      <c r="AE34" s="660"/>
      <c r="AF34" s="660"/>
      <c r="AG34" s="660"/>
      <c r="AH34" s="660"/>
      <c r="AI34" s="663"/>
      <c r="AM34" s="738"/>
    </row>
    <row r="35" spans="2:39" ht="14.25" thickBot="1">
      <c r="C35" s="572"/>
      <c r="D35" s="546"/>
      <c r="E35" s="546"/>
      <c r="F35" s="549"/>
      <c r="G35" s="648" t="str">
        <f>IF($AN35=0,"",VLOOKUP($AN35,③男入力!$B$10:$AN$33,3))</f>
        <v/>
      </c>
      <c r="H35" s="649" t="e">
        <f t="shared" si="2"/>
        <v>#N/A</v>
      </c>
      <c r="I35" s="649" t="e">
        <f t="shared" si="2"/>
        <v>#N/A</v>
      </c>
      <c r="J35" s="650" t="e">
        <f t="shared" si="2"/>
        <v>#N/A</v>
      </c>
      <c r="K35" s="649" t="str">
        <f>IF($AN35=0,"",VLOOKUP($AN35,③男入力!$B$10:$AN$33,7))</f>
        <v/>
      </c>
      <c r="L35" s="649" t="e">
        <f t="shared" si="3"/>
        <v>#N/A</v>
      </c>
      <c r="M35" s="649" t="e">
        <f t="shared" si="3"/>
        <v>#N/A</v>
      </c>
      <c r="N35" s="652" t="e">
        <f t="shared" si="3"/>
        <v>#N/A</v>
      </c>
      <c r="O35" s="674"/>
      <c r="P35" s="674"/>
      <c r="Q35" s="674"/>
      <c r="R35" s="674"/>
      <c r="S35" s="655"/>
      <c r="T35" s="655"/>
      <c r="U35" s="655"/>
      <c r="V35" s="655"/>
      <c r="W35" s="655"/>
      <c r="X35" s="655"/>
      <c r="Y35" s="658"/>
      <c r="Z35" s="658"/>
      <c r="AA35" s="658"/>
      <c r="AB35" s="658"/>
      <c r="AC35" s="658"/>
      <c r="AD35" s="661"/>
      <c r="AE35" s="661"/>
      <c r="AF35" s="661"/>
      <c r="AG35" s="661"/>
      <c r="AH35" s="661"/>
      <c r="AI35" s="664"/>
      <c r="AM35" s="739"/>
    </row>
    <row r="36" spans="2:39">
      <c r="B36" s="283"/>
      <c r="C36" s="675" t="s">
        <v>322</v>
      </c>
      <c r="D36" s="551"/>
      <c r="E36" s="551"/>
      <c r="F36" s="676"/>
      <c r="G36" s="668" t="str">
        <f>IF($AM36=0,"",VLOOKUP($AM36,④女入力!$B$10:$AN$33,11))</f>
        <v/>
      </c>
      <c r="H36" s="669"/>
      <c r="I36" s="669"/>
      <c r="J36" s="670"/>
      <c r="K36" s="669" t="str">
        <f>IF($AM36=0,"",VLOOKUP($AM36,④女入力!$B$10:$AN$33,15))</f>
        <v/>
      </c>
      <c r="L36" s="669"/>
      <c r="M36" s="669"/>
      <c r="N36" s="671"/>
      <c r="O36" s="672" t="str">
        <f>IF($AM36=0,"",VLOOKUP($AM36,④女入力!$B$10:$AN$33,19))</f>
        <v/>
      </c>
      <c r="P36" s="672"/>
      <c r="Q36" s="672" t="str">
        <f>IF($AM36=0,"",VLOOKUP($AM36,④女入力!$B$10:$AN$33,21))</f>
        <v/>
      </c>
      <c r="R36" s="672"/>
      <c r="S36" s="653" t="str">
        <f>IF($AM36=0,"",VLOOKUP($AM36,④女入力!$B$10:$AN$33,23))</f>
        <v/>
      </c>
      <c r="T36" s="653"/>
      <c r="U36" s="653"/>
      <c r="V36" s="653"/>
      <c r="W36" s="653"/>
      <c r="X36" s="653"/>
      <c r="Y36" s="656" t="str">
        <f>IF($AM36=0,"",VLOOKUP($AM36,④女入力!$B$10:$AN$33,29))</f>
        <v/>
      </c>
      <c r="Z36" s="656"/>
      <c r="AA36" s="656"/>
      <c r="AB36" s="656"/>
      <c r="AC36" s="656"/>
      <c r="AD36" s="659" t="str">
        <f>IF($AM36=0,"",VLOOKUP($AM36,④女入力!$B$10:$AN$33,34))</f>
        <v/>
      </c>
      <c r="AE36" s="659"/>
      <c r="AF36" s="659"/>
      <c r="AG36" s="659" t="str">
        <f>IF($AM36=0,"",VLOOKUP($AM36,④女入力!$B$10:$AN$33,37))</f>
        <v/>
      </c>
      <c r="AH36" s="659"/>
      <c r="AI36" s="662"/>
      <c r="AM36" s="737">
        <f>⑦女選手!V12</f>
        <v>0</v>
      </c>
    </row>
    <row r="37" spans="2:39">
      <c r="B37" s="283"/>
      <c r="C37" s="666"/>
      <c r="D37" s="554"/>
      <c r="E37" s="554"/>
      <c r="F37" s="667"/>
      <c r="G37" s="645" t="str">
        <f>IF($AM36=0,"",VLOOKUP($AM36,④女入力!$B$10:$AN$33,3))</f>
        <v/>
      </c>
      <c r="H37" s="646" t="e">
        <f t="shared" ref="H37:J38" si="4">IF(G37=0,"",VLOOKUP(G37,$B$12:$Q$27,6))</f>
        <v>#N/A</v>
      </c>
      <c r="I37" s="646" t="e">
        <f t="shared" si="4"/>
        <v>#N/A</v>
      </c>
      <c r="J37" s="647" t="e">
        <f t="shared" si="4"/>
        <v>#N/A</v>
      </c>
      <c r="K37" s="646" t="str">
        <f>IF($AM36=0,"",VLOOKUP($AM36,④女入力!$B$10:$AN$33,7))</f>
        <v/>
      </c>
      <c r="L37" s="646" t="e">
        <f t="shared" ref="L37:N38" si="5">IF(K37=0,"",VLOOKUP(K37,$B$12:$Q$27,6))</f>
        <v>#N/A</v>
      </c>
      <c r="M37" s="646" t="e">
        <f t="shared" si="5"/>
        <v>#N/A</v>
      </c>
      <c r="N37" s="651" t="e">
        <f t="shared" si="5"/>
        <v>#N/A</v>
      </c>
      <c r="O37" s="673"/>
      <c r="P37" s="673"/>
      <c r="Q37" s="673"/>
      <c r="R37" s="673"/>
      <c r="S37" s="654"/>
      <c r="T37" s="654"/>
      <c r="U37" s="654"/>
      <c r="V37" s="654"/>
      <c r="W37" s="654"/>
      <c r="X37" s="654"/>
      <c r="Y37" s="657"/>
      <c r="Z37" s="657"/>
      <c r="AA37" s="657"/>
      <c r="AB37" s="657"/>
      <c r="AC37" s="657"/>
      <c r="AD37" s="660"/>
      <c r="AE37" s="660"/>
      <c r="AF37" s="660"/>
      <c r="AG37" s="660"/>
      <c r="AH37" s="660"/>
      <c r="AI37" s="663"/>
      <c r="AM37" s="738"/>
    </row>
    <row r="38" spans="2:39" ht="14.25" thickBot="1">
      <c r="B38" s="283"/>
      <c r="C38" s="572"/>
      <c r="D38" s="546"/>
      <c r="E38" s="546"/>
      <c r="F38" s="549"/>
      <c r="G38" s="648" t="str">
        <f>IF($AN38=0,"",VLOOKUP($AN38,③男入力!$B$10:$AN$33,3))</f>
        <v/>
      </c>
      <c r="H38" s="649" t="e">
        <f t="shared" si="4"/>
        <v>#N/A</v>
      </c>
      <c r="I38" s="649" t="e">
        <f t="shared" si="4"/>
        <v>#N/A</v>
      </c>
      <c r="J38" s="650" t="e">
        <f t="shared" si="4"/>
        <v>#N/A</v>
      </c>
      <c r="K38" s="649" t="str">
        <f>IF($AN38=0,"",VLOOKUP($AN38,③男入力!$B$10:$AN$33,7))</f>
        <v/>
      </c>
      <c r="L38" s="649" t="e">
        <f t="shared" si="5"/>
        <v>#N/A</v>
      </c>
      <c r="M38" s="649" t="e">
        <f t="shared" si="5"/>
        <v>#N/A</v>
      </c>
      <c r="N38" s="652" t="e">
        <f t="shared" si="5"/>
        <v>#N/A</v>
      </c>
      <c r="O38" s="674"/>
      <c r="P38" s="674"/>
      <c r="Q38" s="674"/>
      <c r="R38" s="674"/>
      <c r="S38" s="655"/>
      <c r="T38" s="655"/>
      <c r="U38" s="655"/>
      <c r="V38" s="655"/>
      <c r="W38" s="655"/>
      <c r="X38" s="655"/>
      <c r="Y38" s="658"/>
      <c r="Z38" s="658"/>
      <c r="AA38" s="658"/>
      <c r="AB38" s="658"/>
      <c r="AC38" s="658"/>
      <c r="AD38" s="661"/>
      <c r="AE38" s="661"/>
      <c r="AF38" s="661"/>
      <c r="AG38" s="661"/>
      <c r="AH38" s="661"/>
      <c r="AI38" s="664"/>
      <c r="AM38" s="739"/>
    </row>
    <row r="39" spans="2:39">
      <c r="B39" s="283"/>
      <c r="C39" s="666" t="s">
        <v>323</v>
      </c>
      <c r="D39" s="554"/>
      <c r="E39" s="554"/>
      <c r="F39" s="667"/>
      <c r="G39" s="668" t="str">
        <f>IF($AM39=0,"",VLOOKUP($AM39,④女入力!$B$10:$AN$33,11))</f>
        <v/>
      </c>
      <c r="H39" s="669"/>
      <c r="I39" s="669"/>
      <c r="J39" s="670"/>
      <c r="K39" s="669" t="str">
        <f>IF($AM39=0,"",VLOOKUP($AM39,④女入力!$B$10:$AN$33,15))</f>
        <v/>
      </c>
      <c r="L39" s="669"/>
      <c r="M39" s="669"/>
      <c r="N39" s="671"/>
      <c r="O39" s="672" t="str">
        <f>IF($AM39=0,"",VLOOKUP($AM39,④女入力!$B$10:$AN$33,19))</f>
        <v/>
      </c>
      <c r="P39" s="672"/>
      <c r="Q39" s="672" t="str">
        <f>IF($AM39=0,"",VLOOKUP($AM39,④女入力!$B$10:$AN$33,21))</f>
        <v/>
      </c>
      <c r="R39" s="672"/>
      <c r="S39" s="653" t="str">
        <f>IF($AM39=0,"",VLOOKUP($AM39,④女入力!$B$10:$AN$33,23))</f>
        <v/>
      </c>
      <c r="T39" s="653"/>
      <c r="U39" s="653"/>
      <c r="V39" s="653"/>
      <c r="W39" s="653"/>
      <c r="X39" s="653"/>
      <c r="Y39" s="656" t="str">
        <f>IF($AM39=0,"",VLOOKUP($AM39,④女入力!$B$10:$AN$33,29))</f>
        <v/>
      </c>
      <c r="Z39" s="656"/>
      <c r="AA39" s="656"/>
      <c r="AB39" s="656"/>
      <c r="AC39" s="656"/>
      <c r="AD39" s="659" t="str">
        <f>IF($AM39=0,"",VLOOKUP($AM39,④女入力!$B$10:$AN$33,34))</f>
        <v/>
      </c>
      <c r="AE39" s="659"/>
      <c r="AF39" s="659"/>
      <c r="AG39" s="659" t="str">
        <f>IF($AM39=0,"",VLOOKUP($AM39,④女入力!$B$10:$AN$33,37))</f>
        <v/>
      </c>
      <c r="AH39" s="659"/>
      <c r="AI39" s="662"/>
      <c r="AM39" s="737">
        <f>⑦女選手!V13</f>
        <v>0</v>
      </c>
    </row>
    <row r="40" spans="2:39">
      <c r="B40" s="283"/>
      <c r="C40" s="666"/>
      <c r="D40" s="554"/>
      <c r="E40" s="554"/>
      <c r="F40" s="667"/>
      <c r="G40" s="645" t="str">
        <f>IF($AM39=0,"",VLOOKUP($AM39,④女入力!$B$10:$AN$33,3))</f>
        <v/>
      </c>
      <c r="H40" s="646" t="e">
        <f t="shared" ref="H40:J41" si="6">IF(G40=0,"",VLOOKUP(G40,$B$12:$Q$27,6))</f>
        <v>#N/A</v>
      </c>
      <c r="I40" s="646" t="e">
        <f t="shared" si="6"/>
        <v>#N/A</v>
      </c>
      <c r="J40" s="647" t="e">
        <f t="shared" si="6"/>
        <v>#N/A</v>
      </c>
      <c r="K40" s="646" t="str">
        <f>IF($AM39=0,"",VLOOKUP($AM39,④女入力!$B$10:$AN$33,7))</f>
        <v/>
      </c>
      <c r="L40" s="646" t="e">
        <f t="shared" ref="L40:N41" si="7">IF(K40=0,"",VLOOKUP(K40,$B$12:$Q$27,6))</f>
        <v>#N/A</v>
      </c>
      <c r="M40" s="646" t="e">
        <f t="shared" si="7"/>
        <v>#N/A</v>
      </c>
      <c r="N40" s="651" t="e">
        <f t="shared" si="7"/>
        <v>#N/A</v>
      </c>
      <c r="O40" s="673"/>
      <c r="P40" s="673"/>
      <c r="Q40" s="673"/>
      <c r="R40" s="673"/>
      <c r="S40" s="654"/>
      <c r="T40" s="654"/>
      <c r="U40" s="654"/>
      <c r="V40" s="654"/>
      <c r="W40" s="654"/>
      <c r="X40" s="654"/>
      <c r="Y40" s="657"/>
      <c r="Z40" s="657"/>
      <c r="AA40" s="657"/>
      <c r="AB40" s="657"/>
      <c r="AC40" s="657"/>
      <c r="AD40" s="660"/>
      <c r="AE40" s="660"/>
      <c r="AF40" s="660"/>
      <c r="AG40" s="660"/>
      <c r="AH40" s="660"/>
      <c r="AI40" s="663"/>
      <c r="AM40" s="738"/>
    </row>
    <row r="41" spans="2:39" ht="14.25" thickBot="1">
      <c r="B41" s="283"/>
      <c r="C41" s="572"/>
      <c r="D41" s="546"/>
      <c r="E41" s="546"/>
      <c r="F41" s="549"/>
      <c r="G41" s="648" t="str">
        <f>IF($AN41=0,"",VLOOKUP($AN41,③男入力!$B$10:$AN$33,3))</f>
        <v/>
      </c>
      <c r="H41" s="649" t="e">
        <f t="shared" si="6"/>
        <v>#N/A</v>
      </c>
      <c r="I41" s="649" t="e">
        <f t="shared" si="6"/>
        <v>#N/A</v>
      </c>
      <c r="J41" s="650" t="e">
        <f t="shared" si="6"/>
        <v>#N/A</v>
      </c>
      <c r="K41" s="649" t="str">
        <f>IF($AN41=0,"",VLOOKUP($AN41,③男入力!$B$10:$AN$33,7))</f>
        <v/>
      </c>
      <c r="L41" s="649" t="e">
        <f t="shared" si="7"/>
        <v>#N/A</v>
      </c>
      <c r="M41" s="649" t="e">
        <f t="shared" si="7"/>
        <v>#N/A</v>
      </c>
      <c r="N41" s="652" t="e">
        <f t="shared" si="7"/>
        <v>#N/A</v>
      </c>
      <c r="O41" s="674"/>
      <c r="P41" s="674"/>
      <c r="Q41" s="674"/>
      <c r="R41" s="674"/>
      <c r="S41" s="655"/>
      <c r="T41" s="655"/>
      <c r="U41" s="655"/>
      <c r="V41" s="655"/>
      <c r="W41" s="655"/>
      <c r="X41" s="655"/>
      <c r="Y41" s="658"/>
      <c r="Z41" s="658"/>
      <c r="AA41" s="658"/>
      <c r="AB41" s="658"/>
      <c r="AC41" s="658"/>
      <c r="AD41" s="661"/>
      <c r="AE41" s="661"/>
      <c r="AF41" s="661"/>
      <c r="AG41" s="661"/>
      <c r="AH41" s="661"/>
      <c r="AI41" s="664"/>
      <c r="AM41" s="739"/>
    </row>
    <row r="42" spans="2:39">
      <c r="AB42" s="1" t="s">
        <v>27</v>
      </c>
    </row>
    <row r="46" spans="2:39" ht="15.75" customHeight="1">
      <c r="C46" s="665" t="s">
        <v>324</v>
      </c>
      <c r="D46" s="642"/>
      <c r="E46" s="642"/>
      <c r="F46" s="642"/>
      <c r="G46" s="642"/>
      <c r="H46" s="642"/>
      <c r="I46" s="642"/>
      <c r="J46" s="642"/>
      <c r="K46" s="642"/>
      <c r="L46" s="642"/>
      <c r="M46" s="642"/>
      <c r="N46" s="642"/>
      <c r="O46" s="642"/>
      <c r="P46" s="642"/>
      <c r="Q46" s="642"/>
      <c r="R46" s="642"/>
      <c r="S46" s="642"/>
      <c r="T46" s="642"/>
      <c r="U46" s="642"/>
      <c r="V46" s="642"/>
      <c r="W46" s="642"/>
      <c r="X46" s="642"/>
      <c r="Y46" s="642"/>
      <c r="Z46" s="642"/>
      <c r="AA46" s="642"/>
      <c r="AB46" s="642"/>
      <c r="AC46" s="642"/>
      <c r="AD46" s="642"/>
      <c r="AE46" s="642"/>
      <c r="AF46" s="642"/>
      <c r="AG46" s="642"/>
      <c r="AH46" s="642"/>
      <c r="AI46" s="642"/>
    </row>
    <row r="47" spans="2:39" ht="15.75" customHeight="1">
      <c r="C47" s="802"/>
      <c r="D47" s="802"/>
      <c r="E47" s="802"/>
      <c r="F47" s="802"/>
      <c r="G47" s="802"/>
      <c r="H47" s="802"/>
      <c r="I47" s="802"/>
      <c r="J47" s="802"/>
      <c r="K47" s="802"/>
      <c r="L47" s="802"/>
      <c r="M47" s="802"/>
      <c r="N47" s="802"/>
      <c r="O47" s="802"/>
      <c r="P47" s="802"/>
      <c r="Q47" s="802"/>
      <c r="R47" s="802"/>
      <c r="S47" s="802"/>
      <c r="T47" s="802"/>
      <c r="U47" s="802"/>
      <c r="V47" s="802"/>
      <c r="W47" s="802"/>
      <c r="X47" s="802"/>
      <c r="Y47" s="802"/>
      <c r="Z47" s="802"/>
      <c r="AA47" s="802"/>
      <c r="AB47" s="802"/>
      <c r="AC47" s="802"/>
      <c r="AD47" s="802"/>
      <c r="AE47" s="802"/>
      <c r="AF47" s="802"/>
      <c r="AG47" s="802"/>
      <c r="AH47" s="802"/>
      <c r="AI47" s="802"/>
    </row>
    <row r="48" spans="2:39"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</row>
    <row r="49" spans="3:35" ht="15.75" customHeight="1">
      <c r="C49" s="642" t="s">
        <v>325</v>
      </c>
      <c r="D49" s="642"/>
      <c r="E49" s="642"/>
      <c r="F49" s="642"/>
      <c r="G49" s="642"/>
      <c r="H49" s="642"/>
      <c r="I49" s="642"/>
      <c r="J49" s="642"/>
      <c r="K49" s="642"/>
      <c r="L49" s="642"/>
      <c r="M49" s="642"/>
      <c r="N49" s="642"/>
      <c r="O49" s="642"/>
      <c r="P49" s="642"/>
      <c r="Q49" s="642"/>
      <c r="R49" s="642"/>
      <c r="S49" s="642"/>
      <c r="T49" s="642"/>
      <c r="U49" s="642"/>
      <c r="V49" s="642"/>
      <c r="W49" s="642"/>
      <c r="X49" s="642"/>
      <c r="Y49" s="642"/>
      <c r="Z49" s="642"/>
      <c r="AA49" s="642"/>
      <c r="AB49" s="642"/>
      <c r="AC49" s="642"/>
      <c r="AD49" s="642"/>
      <c r="AE49" s="642"/>
      <c r="AF49" s="642"/>
      <c r="AG49" s="642"/>
      <c r="AH49" s="642"/>
      <c r="AI49" s="642"/>
    </row>
    <row r="51" spans="3:35" ht="15.75" customHeight="1">
      <c r="D51" s="642" t="s">
        <v>326</v>
      </c>
      <c r="E51" s="642"/>
      <c r="F51" s="642"/>
      <c r="G51" s="642"/>
      <c r="H51" s="642"/>
      <c r="I51" s="642"/>
      <c r="J51" s="642"/>
      <c r="K51" s="642"/>
      <c r="L51" s="642"/>
      <c r="M51" s="642"/>
      <c r="N51" s="642"/>
      <c r="O51" s="642"/>
      <c r="P51" s="642"/>
      <c r="Q51" s="642"/>
      <c r="R51" s="642"/>
      <c r="S51" s="642"/>
      <c r="T51" s="642"/>
      <c r="U51" s="642"/>
      <c r="V51" s="642"/>
      <c r="W51" s="642"/>
      <c r="X51" s="642"/>
      <c r="Y51" s="642"/>
      <c r="Z51" s="642"/>
      <c r="AA51" s="642"/>
      <c r="AB51" s="642"/>
      <c r="AC51" s="642"/>
      <c r="AD51" s="642"/>
      <c r="AE51" s="642"/>
      <c r="AF51" s="642"/>
      <c r="AG51" s="642"/>
    </row>
    <row r="53" spans="3:35">
      <c r="E53" s="321" t="s">
        <v>104</v>
      </c>
      <c r="G53" s="643">
        <f>⑧日付!$E$6</f>
        <v>2</v>
      </c>
      <c r="H53" s="643"/>
      <c r="I53" s="321" t="s">
        <v>28</v>
      </c>
      <c r="J53" s="643">
        <f>⑧日付!$H$6</f>
        <v>0</v>
      </c>
      <c r="K53" s="643"/>
      <c r="L53" s="321" t="s">
        <v>29</v>
      </c>
      <c r="M53" s="643">
        <f>⑧日付!$K$6</f>
        <v>0</v>
      </c>
      <c r="N53" s="643"/>
      <c r="O53" s="321" t="s">
        <v>30</v>
      </c>
      <c r="P53" s="321"/>
      <c r="Q53" s="321"/>
      <c r="R53" s="321"/>
      <c r="S53" s="321"/>
    </row>
    <row r="55" spans="3:35">
      <c r="O55" s="640" t="s">
        <v>3</v>
      </c>
      <c r="P55" s="640"/>
      <c r="Q55" s="640"/>
      <c r="R55" s="640"/>
      <c r="S55" s="644">
        <f>②基本情報!$B$8</f>
        <v>0</v>
      </c>
      <c r="T55" s="644"/>
      <c r="U55" s="644"/>
      <c r="V55" s="644"/>
      <c r="W55" s="644"/>
      <c r="X55" s="644"/>
      <c r="Y55" s="644"/>
      <c r="Z55" s="644"/>
      <c r="AA55" s="644"/>
      <c r="AB55" s="644"/>
      <c r="AC55" s="644"/>
      <c r="AD55" s="644"/>
      <c r="AE55" s="644"/>
      <c r="AF55" s="644"/>
      <c r="AG55" s="644"/>
      <c r="AH55" s="644"/>
      <c r="AI55" s="644"/>
    </row>
    <row r="57" spans="3:35" ht="13.5" customHeight="1">
      <c r="O57" s="640" t="s">
        <v>327</v>
      </c>
      <c r="P57" s="640"/>
      <c r="Q57" s="640"/>
      <c r="R57" s="640"/>
      <c r="T57" s="641">
        <f>②基本情報!$N$11</f>
        <v>0</v>
      </c>
      <c r="U57" s="641"/>
      <c r="V57" s="641"/>
      <c r="W57" s="641"/>
      <c r="X57" s="641"/>
      <c r="Y57" s="641"/>
      <c r="Z57" s="641"/>
      <c r="AA57" s="641"/>
      <c r="AB57" s="641"/>
      <c r="AC57" s="641"/>
      <c r="AD57" s="641"/>
      <c r="AE57" s="641"/>
      <c r="AF57" s="321" t="s">
        <v>328</v>
      </c>
      <c r="AG57" s="321"/>
      <c r="AH57" s="321"/>
    </row>
  </sheetData>
  <sheetProtection sheet="1" objects="1" scenarios="1"/>
  <mergeCells count="108">
    <mergeCell ref="AM30:AM32"/>
    <mergeCell ref="AM33:AM35"/>
    <mergeCell ref="AM36:AM38"/>
    <mergeCell ref="AM39:AM41"/>
    <mergeCell ref="K10:N10"/>
    <mergeCell ref="P10:AB10"/>
    <mergeCell ref="AC10:AI12"/>
    <mergeCell ref="K11:N12"/>
    <mergeCell ref="O11:AB12"/>
    <mergeCell ref="AG27:AI29"/>
    <mergeCell ref="O27:P29"/>
    <mergeCell ref="Q27:R29"/>
    <mergeCell ref="S27:X29"/>
    <mergeCell ref="Y27:AC29"/>
    <mergeCell ref="AD33:AF35"/>
    <mergeCell ref="AG33:AI35"/>
    <mergeCell ref="AD36:AF38"/>
    <mergeCell ref="AG36:AI38"/>
    <mergeCell ref="Y39:AC41"/>
    <mergeCell ref="AD39:AF41"/>
    <mergeCell ref="AG39:AI41"/>
    <mergeCell ref="C10:J10"/>
    <mergeCell ref="C11:J12"/>
    <mergeCell ref="K4:M4"/>
    <mergeCell ref="R4:AI4"/>
    <mergeCell ref="O5:S5"/>
    <mergeCell ref="T5:Z5"/>
    <mergeCell ref="H6:AD6"/>
    <mergeCell ref="C8:J8"/>
    <mergeCell ref="K8:N8"/>
    <mergeCell ref="O8:AB9"/>
    <mergeCell ref="AC8:AI9"/>
    <mergeCell ref="C9:J9"/>
    <mergeCell ref="K9:N9"/>
    <mergeCell ref="C18:J19"/>
    <mergeCell ref="K18:Q19"/>
    <mergeCell ref="R18:AI19"/>
    <mergeCell ref="C22:G24"/>
    <mergeCell ref="C15:G17"/>
    <mergeCell ref="H15:J17"/>
    <mergeCell ref="K15:N17"/>
    <mergeCell ref="O15:U15"/>
    <mergeCell ref="V15:AB15"/>
    <mergeCell ref="AC15:AI15"/>
    <mergeCell ref="O16:U17"/>
    <mergeCell ref="V16:AB17"/>
    <mergeCell ref="AC16:AI17"/>
    <mergeCell ref="H22:N24"/>
    <mergeCell ref="O22:U22"/>
    <mergeCell ref="V22:AB22"/>
    <mergeCell ref="AC22:AI22"/>
    <mergeCell ref="O23:U24"/>
    <mergeCell ref="V23:AB24"/>
    <mergeCell ref="AC23:AI24"/>
    <mergeCell ref="C30:F32"/>
    <mergeCell ref="G30:J30"/>
    <mergeCell ref="K30:N30"/>
    <mergeCell ref="O30:P32"/>
    <mergeCell ref="Q30:R32"/>
    <mergeCell ref="S30:X32"/>
    <mergeCell ref="C27:F29"/>
    <mergeCell ref="G27:N27"/>
    <mergeCell ref="AD27:AF29"/>
    <mergeCell ref="G28:J29"/>
    <mergeCell ref="K28:N29"/>
    <mergeCell ref="G40:J41"/>
    <mergeCell ref="K40:N41"/>
    <mergeCell ref="Y36:AC38"/>
    <mergeCell ref="C33:F35"/>
    <mergeCell ref="G33:J33"/>
    <mergeCell ref="K33:N33"/>
    <mergeCell ref="O33:P35"/>
    <mergeCell ref="Q33:R35"/>
    <mergeCell ref="S33:X35"/>
    <mergeCell ref="Y33:AC35"/>
    <mergeCell ref="K39:N39"/>
    <mergeCell ref="O39:P41"/>
    <mergeCell ref="Q39:R41"/>
    <mergeCell ref="C36:F38"/>
    <mergeCell ref="G36:J36"/>
    <mergeCell ref="K36:N36"/>
    <mergeCell ref="O36:P38"/>
    <mergeCell ref="Q36:R38"/>
    <mergeCell ref="S39:X41"/>
    <mergeCell ref="D1:J1"/>
    <mergeCell ref="L1:W1"/>
    <mergeCell ref="G37:J38"/>
    <mergeCell ref="K37:N38"/>
    <mergeCell ref="S36:X38"/>
    <mergeCell ref="O55:R55"/>
    <mergeCell ref="S55:AI55"/>
    <mergeCell ref="O57:R57"/>
    <mergeCell ref="T57:AE57"/>
    <mergeCell ref="C46:AI47"/>
    <mergeCell ref="C49:AI49"/>
    <mergeCell ref="D51:AG51"/>
    <mergeCell ref="G53:H53"/>
    <mergeCell ref="J53:K53"/>
    <mergeCell ref="M53:N53"/>
    <mergeCell ref="G34:J35"/>
    <mergeCell ref="K34:N35"/>
    <mergeCell ref="Y30:AC32"/>
    <mergeCell ref="AD30:AF32"/>
    <mergeCell ref="AG30:AI32"/>
    <mergeCell ref="G31:J32"/>
    <mergeCell ref="K31:N32"/>
    <mergeCell ref="C39:F41"/>
    <mergeCell ref="G39:J39"/>
  </mergeCells>
  <phoneticPr fontId="2"/>
  <hyperlinks>
    <hyperlink ref="D1" location="Top!A1" display="Topへ戻る" xr:uid="{1E68AF37-7BA9-4815-84D2-764CA3DB94F8}"/>
    <hyperlink ref="L1:W1" location="⑦女選手!A1" display="【女子出場選手入力シート】" xr:uid="{8F580CBB-3FDC-4B90-873C-7D0E90282445}"/>
  </hyperlinks>
  <pageMargins left="0.39370078740157483" right="0.35433070866141736" top="0.51181102362204722" bottom="0.51181102362204722" header="0.23622047244094491" footer="0.19685039370078741"/>
  <pageSetup paperSize="9" orientation="portrait" horizontalDpi="4294967293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C8D22-494B-467C-9607-6B802CAE110F}">
  <sheetPr>
    <tabColor rgb="FFFF99CC"/>
  </sheetPr>
  <dimension ref="A1:AN187"/>
  <sheetViews>
    <sheetView showGridLines="0" view="pageBreakPreview" zoomScaleNormal="100" zoomScaleSheetLayoutView="100" workbookViewId="0"/>
  </sheetViews>
  <sheetFormatPr defaultRowHeight="13.5"/>
  <cols>
    <col min="1" max="37" width="2.625" style="1" customWidth="1"/>
    <col min="38" max="38" width="9" style="1"/>
    <col min="39" max="39" width="0" style="1" hidden="1" customWidth="1"/>
    <col min="40" max="16384" width="9" style="1"/>
  </cols>
  <sheetData>
    <row r="1" spans="1:40" s="131" customFormat="1" ht="27" customHeight="1">
      <c r="A1" s="1"/>
      <c r="B1" s="1"/>
      <c r="C1" s="1"/>
      <c r="D1" s="467" t="s">
        <v>194</v>
      </c>
      <c r="E1" s="468"/>
      <c r="F1" s="468"/>
      <c r="G1" s="468"/>
      <c r="H1" s="468"/>
      <c r="I1" s="468"/>
      <c r="J1" s="469"/>
      <c r="L1" s="777" t="s">
        <v>259</v>
      </c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Y1" s="236" t="s">
        <v>274</v>
      </c>
    </row>
    <row r="2" spans="1:40" s="131" customFormat="1" ht="9.75" customHeight="1"/>
    <row r="4" spans="1:40" ht="24" customHeight="1">
      <c r="H4" s="306" t="s">
        <v>104</v>
      </c>
      <c r="I4" s="2"/>
      <c r="J4" s="2"/>
      <c r="K4" s="714">
        <f>⑧日付!$E$6</f>
        <v>2</v>
      </c>
      <c r="L4" s="714"/>
      <c r="M4" s="714"/>
      <c r="N4" s="307"/>
      <c r="O4" s="130" t="s">
        <v>28</v>
      </c>
      <c r="P4" s="130" t="s">
        <v>312</v>
      </c>
      <c r="Q4" s="2"/>
      <c r="R4" s="715">
        <f>Top!$B$7</f>
        <v>0</v>
      </c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</row>
    <row r="5" spans="1:40" ht="24" customHeight="1">
      <c r="H5" s="308"/>
      <c r="I5" s="2"/>
      <c r="J5" s="2"/>
      <c r="K5" s="2"/>
      <c r="L5" s="2"/>
      <c r="M5" s="2"/>
      <c r="N5" s="2"/>
      <c r="O5" s="716">
        <f>Top!$B$8</f>
        <v>0</v>
      </c>
      <c r="P5" s="717"/>
      <c r="Q5" s="717"/>
      <c r="R5" s="717"/>
      <c r="S5" s="717"/>
      <c r="T5" s="718" t="s">
        <v>313</v>
      </c>
      <c r="U5" s="719"/>
      <c r="V5" s="719"/>
      <c r="W5" s="719"/>
      <c r="X5" s="719"/>
      <c r="Y5" s="719"/>
      <c r="Z5" s="719"/>
      <c r="AA5" s="2"/>
      <c r="AB5" s="2"/>
      <c r="AC5" s="2"/>
      <c r="AD5" s="2"/>
    </row>
    <row r="6" spans="1:40" ht="24" customHeight="1">
      <c r="H6" s="720" t="s">
        <v>332</v>
      </c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1"/>
      <c r="X6" s="721"/>
      <c r="Y6" s="721"/>
      <c r="Z6" s="721"/>
      <c r="AA6" s="721"/>
      <c r="AB6" s="721"/>
      <c r="AC6" s="721"/>
      <c r="AD6" s="721"/>
    </row>
    <row r="7" spans="1:40" ht="14.25" thickBot="1"/>
    <row r="8" spans="1:40">
      <c r="C8" s="722" t="s">
        <v>0</v>
      </c>
      <c r="D8" s="723"/>
      <c r="E8" s="723"/>
      <c r="F8" s="723"/>
      <c r="G8" s="723"/>
      <c r="H8" s="723"/>
      <c r="I8" s="723"/>
      <c r="J8" s="724"/>
      <c r="K8" s="725" t="s">
        <v>0</v>
      </c>
      <c r="L8" s="726"/>
      <c r="M8" s="726"/>
      <c r="N8" s="727"/>
      <c r="O8" s="728" t="s">
        <v>1</v>
      </c>
      <c r="P8" s="728"/>
      <c r="Q8" s="728"/>
      <c r="R8" s="728"/>
      <c r="S8" s="728"/>
      <c r="T8" s="728"/>
      <c r="U8" s="728"/>
      <c r="V8" s="728"/>
      <c r="W8" s="728"/>
      <c r="X8" s="728"/>
      <c r="Y8" s="728"/>
      <c r="Z8" s="728"/>
      <c r="AA8" s="728"/>
      <c r="AB8" s="728"/>
      <c r="AC8" s="723" t="s">
        <v>2</v>
      </c>
      <c r="AD8" s="723"/>
      <c r="AE8" s="723"/>
      <c r="AF8" s="723"/>
      <c r="AG8" s="723"/>
      <c r="AH8" s="723"/>
      <c r="AI8" s="730"/>
    </row>
    <row r="9" spans="1:40">
      <c r="C9" s="731" t="s">
        <v>3</v>
      </c>
      <c r="D9" s="732"/>
      <c r="E9" s="732"/>
      <c r="F9" s="732"/>
      <c r="G9" s="732"/>
      <c r="H9" s="732"/>
      <c r="I9" s="732"/>
      <c r="J9" s="733"/>
      <c r="K9" s="734" t="s">
        <v>4</v>
      </c>
      <c r="L9" s="735"/>
      <c r="M9" s="735"/>
      <c r="N9" s="736"/>
      <c r="O9" s="729"/>
      <c r="P9" s="729"/>
      <c r="Q9" s="729"/>
      <c r="R9" s="729"/>
      <c r="S9" s="729"/>
      <c r="T9" s="729"/>
      <c r="U9" s="729"/>
      <c r="V9" s="729"/>
      <c r="W9" s="729"/>
      <c r="X9" s="729"/>
      <c r="Y9" s="729"/>
      <c r="Z9" s="729"/>
      <c r="AA9" s="729"/>
      <c r="AB9" s="729"/>
      <c r="AC9" s="626"/>
      <c r="AD9" s="626"/>
      <c r="AE9" s="626"/>
      <c r="AF9" s="626"/>
      <c r="AG9" s="626"/>
      <c r="AH9" s="626"/>
      <c r="AI9" s="627"/>
    </row>
    <row r="10" spans="1:40">
      <c r="C10" s="705">
        <f>②基本情報!$B$7</f>
        <v>0</v>
      </c>
      <c r="D10" s="706"/>
      <c r="E10" s="706"/>
      <c r="F10" s="706"/>
      <c r="G10" s="706"/>
      <c r="H10" s="706"/>
      <c r="I10" s="706"/>
      <c r="J10" s="707"/>
      <c r="K10" s="740">
        <f>②基本情報!$J$7</f>
        <v>0</v>
      </c>
      <c r="L10" s="741"/>
      <c r="M10" s="741"/>
      <c r="N10" s="742"/>
      <c r="O10" s="309" t="s">
        <v>5</v>
      </c>
      <c r="P10" s="743">
        <f>②基本情報!$O$7</f>
        <v>0</v>
      </c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5">
        <f>②基本情報!$AB$7</f>
        <v>0</v>
      </c>
      <c r="AD10" s="745"/>
      <c r="AE10" s="745"/>
      <c r="AF10" s="745"/>
      <c r="AG10" s="745"/>
      <c r="AH10" s="745"/>
      <c r="AI10" s="746"/>
    </row>
    <row r="11" spans="1:40">
      <c r="C11" s="708">
        <f>②基本情報!$B$8</f>
        <v>0</v>
      </c>
      <c r="D11" s="709"/>
      <c r="E11" s="709"/>
      <c r="F11" s="709"/>
      <c r="G11" s="709"/>
      <c r="H11" s="709"/>
      <c r="I11" s="709"/>
      <c r="J11" s="710"/>
      <c r="K11" s="751">
        <f>②基本情報!$J$8</f>
        <v>0</v>
      </c>
      <c r="L11" s="751"/>
      <c r="M11" s="751"/>
      <c r="N11" s="751"/>
      <c r="O11" s="753">
        <f>②基本情報!$R$8</f>
        <v>0</v>
      </c>
      <c r="P11" s="753"/>
      <c r="Q11" s="753"/>
      <c r="R11" s="753"/>
      <c r="S11" s="753"/>
      <c r="T11" s="753"/>
      <c r="U11" s="753"/>
      <c r="V11" s="753"/>
      <c r="W11" s="753"/>
      <c r="X11" s="753"/>
      <c r="Y11" s="753"/>
      <c r="Z11" s="753"/>
      <c r="AA11" s="753"/>
      <c r="AB11" s="753"/>
      <c r="AC11" s="747"/>
      <c r="AD11" s="747"/>
      <c r="AE11" s="747"/>
      <c r="AF11" s="747"/>
      <c r="AG11" s="747"/>
      <c r="AH11" s="747"/>
      <c r="AI11" s="748"/>
    </row>
    <row r="12" spans="1:40" ht="14.25" thickBot="1">
      <c r="C12" s="711"/>
      <c r="D12" s="712"/>
      <c r="E12" s="712"/>
      <c r="F12" s="712"/>
      <c r="G12" s="712"/>
      <c r="H12" s="712"/>
      <c r="I12" s="712"/>
      <c r="J12" s="713"/>
      <c r="K12" s="752"/>
      <c r="L12" s="752"/>
      <c r="M12" s="752"/>
      <c r="N12" s="752"/>
      <c r="O12" s="754"/>
      <c r="P12" s="754"/>
      <c r="Q12" s="754"/>
      <c r="R12" s="754"/>
      <c r="S12" s="754"/>
      <c r="T12" s="754"/>
      <c r="U12" s="754"/>
      <c r="V12" s="754"/>
      <c r="W12" s="754"/>
      <c r="X12" s="754"/>
      <c r="Y12" s="754"/>
      <c r="Z12" s="754"/>
      <c r="AA12" s="754"/>
      <c r="AB12" s="754"/>
      <c r="AC12" s="749"/>
      <c r="AD12" s="749"/>
      <c r="AE12" s="749"/>
      <c r="AF12" s="749"/>
      <c r="AG12" s="749"/>
      <c r="AH12" s="749"/>
      <c r="AI12" s="750"/>
    </row>
    <row r="13" spans="1:40" ht="14.25" thickBot="1"/>
    <row r="14" spans="1:40">
      <c r="C14" s="675" t="s">
        <v>366</v>
      </c>
      <c r="D14" s="551"/>
      <c r="E14" s="551"/>
      <c r="F14" s="551"/>
      <c r="G14" s="676"/>
      <c r="H14" s="551" t="s">
        <v>6</v>
      </c>
      <c r="I14" s="551"/>
      <c r="J14" s="676"/>
      <c r="K14" s="692">
        <f>②基本情報!$E$38</f>
        <v>0</v>
      </c>
      <c r="L14" s="692"/>
      <c r="M14" s="692"/>
      <c r="N14" s="693"/>
      <c r="O14" s="686" t="s">
        <v>0</v>
      </c>
      <c r="P14" s="687"/>
      <c r="Q14" s="687"/>
      <c r="R14" s="687"/>
      <c r="S14" s="687"/>
      <c r="T14" s="687"/>
      <c r="U14" s="687"/>
      <c r="V14" s="804">
        <f>②基本情報!$P$38</f>
        <v>0</v>
      </c>
      <c r="W14" s="805"/>
      <c r="X14" s="805"/>
      <c r="Y14" s="805"/>
      <c r="Z14" s="805"/>
      <c r="AA14" s="805"/>
      <c r="AB14" s="806"/>
      <c r="AC14" s="805">
        <f>②基本情報!$W$38</f>
        <v>0</v>
      </c>
      <c r="AD14" s="805"/>
      <c r="AE14" s="805"/>
      <c r="AF14" s="805"/>
      <c r="AG14" s="805"/>
      <c r="AH14" s="805"/>
      <c r="AI14" s="807"/>
    </row>
    <row r="15" spans="1:40">
      <c r="C15" s="666"/>
      <c r="D15" s="554"/>
      <c r="E15" s="554"/>
      <c r="F15" s="554"/>
      <c r="G15" s="667"/>
      <c r="H15" s="554"/>
      <c r="I15" s="554"/>
      <c r="J15" s="667"/>
      <c r="K15" s="646"/>
      <c r="L15" s="646"/>
      <c r="M15" s="646"/>
      <c r="N15" s="646"/>
      <c r="O15" s="683" t="s">
        <v>9</v>
      </c>
      <c r="P15" s="684"/>
      <c r="Q15" s="684"/>
      <c r="R15" s="684"/>
      <c r="S15" s="684"/>
      <c r="T15" s="684"/>
      <c r="U15" s="684"/>
      <c r="V15" s="808">
        <f>②基本情報!$P$39</f>
        <v>0</v>
      </c>
      <c r="W15" s="699"/>
      <c r="X15" s="699"/>
      <c r="Y15" s="699"/>
      <c r="Z15" s="699"/>
      <c r="AA15" s="699"/>
      <c r="AB15" s="700"/>
      <c r="AC15" s="643">
        <f>②基本情報!$W$39</f>
        <v>0</v>
      </c>
      <c r="AD15" s="643"/>
      <c r="AE15" s="643"/>
      <c r="AF15" s="643"/>
      <c r="AG15" s="643"/>
      <c r="AH15" s="643"/>
      <c r="AI15" s="810"/>
    </row>
    <row r="16" spans="1:40">
      <c r="C16" s="689"/>
      <c r="D16" s="690"/>
      <c r="E16" s="690"/>
      <c r="F16" s="690"/>
      <c r="G16" s="691"/>
      <c r="H16" s="690"/>
      <c r="I16" s="690"/>
      <c r="J16" s="691"/>
      <c r="K16" s="694"/>
      <c r="L16" s="694"/>
      <c r="M16" s="694"/>
      <c r="N16" s="694"/>
      <c r="O16" s="697"/>
      <c r="P16" s="690"/>
      <c r="Q16" s="690"/>
      <c r="R16" s="690"/>
      <c r="S16" s="690"/>
      <c r="T16" s="690"/>
      <c r="U16" s="690"/>
      <c r="V16" s="809"/>
      <c r="W16" s="694"/>
      <c r="X16" s="694"/>
      <c r="Y16" s="694"/>
      <c r="Z16" s="694"/>
      <c r="AA16" s="694"/>
      <c r="AB16" s="701"/>
      <c r="AC16" s="811"/>
      <c r="AD16" s="811"/>
      <c r="AE16" s="811"/>
      <c r="AF16" s="811"/>
      <c r="AG16" s="811"/>
      <c r="AH16" s="811"/>
      <c r="AI16" s="812"/>
    </row>
    <row r="17" spans="2:39">
      <c r="C17" s="571" t="s">
        <v>315</v>
      </c>
      <c r="D17" s="543"/>
      <c r="E17" s="543"/>
      <c r="F17" s="543"/>
      <c r="G17" s="543"/>
      <c r="H17" s="543"/>
      <c r="I17" s="543"/>
      <c r="J17" s="548"/>
      <c r="K17" s="542" t="s">
        <v>316</v>
      </c>
      <c r="L17" s="543"/>
      <c r="M17" s="543"/>
      <c r="N17" s="543"/>
      <c r="O17" s="543"/>
      <c r="P17" s="543"/>
      <c r="Q17" s="803"/>
      <c r="R17" s="679">
        <f>②基本情報!$P$41</f>
        <v>0</v>
      </c>
      <c r="S17" s="679"/>
      <c r="T17" s="679"/>
      <c r="U17" s="679"/>
      <c r="V17" s="679"/>
      <c r="W17" s="679"/>
      <c r="X17" s="679"/>
      <c r="Y17" s="679"/>
      <c r="Z17" s="679"/>
      <c r="AA17" s="679"/>
      <c r="AB17" s="679"/>
      <c r="AC17" s="679"/>
      <c r="AD17" s="679"/>
      <c r="AE17" s="679"/>
      <c r="AF17" s="679"/>
      <c r="AG17" s="679"/>
      <c r="AH17" s="679"/>
      <c r="AI17" s="680"/>
    </row>
    <row r="18" spans="2:39" ht="14.25" thickBot="1">
      <c r="C18" s="572"/>
      <c r="D18" s="546"/>
      <c r="E18" s="546"/>
      <c r="F18" s="546"/>
      <c r="G18" s="546"/>
      <c r="H18" s="546"/>
      <c r="I18" s="546"/>
      <c r="J18" s="549"/>
      <c r="K18" s="545"/>
      <c r="L18" s="546"/>
      <c r="M18" s="546"/>
      <c r="N18" s="546"/>
      <c r="O18" s="546"/>
      <c r="P18" s="546"/>
      <c r="Q18" s="678"/>
      <c r="R18" s="649"/>
      <c r="S18" s="649"/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49"/>
      <c r="AE18" s="649"/>
      <c r="AF18" s="649"/>
      <c r="AG18" s="649"/>
      <c r="AH18" s="649"/>
      <c r="AI18" s="681"/>
    </row>
    <row r="19" spans="2:39" ht="14.25" thickBot="1"/>
    <row r="20" spans="2:39">
      <c r="C20" s="774" t="s">
        <v>180</v>
      </c>
      <c r="D20" s="692"/>
      <c r="E20" s="692"/>
      <c r="F20" s="692"/>
      <c r="G20" s="693"/>
      <c r="H20" s="692">
        <f>②基本情報!$B$57</f>
        <v>0</v>
      </c>
      <c r="I20" s="692"/>
      <c r="J20" s="692"/>
      <c r="K20" s="692"/>
      <c r="L20" s="692"/>
      <c r="M20" s="692"/>
      <c r="N20" s="693"/>
      <c r="O20" s="759" t="s">
        <v>0</v>
      </c>
      <c r="P20" s="760"/>
      <c r="Q20" s="760"/>
      <c r="R20" s="760"/>
      <c r="S20" s="760"/>
      <c r="T20" s="760"/>
      <c r="U20" s="761"/>
      <c r="V20" s="669">
        <f>②基本情報!$L$56</f>
        <v>0</v>
      </c>
      <c r="W20" s="669"/>
      <c r="X20" s="669"/>
      <c r="Y20" s="669"/>
      <c r="Z20" s="669"/>
      <c r="AA20" s="669"/>
      <c r="AB20" s="669"/>
      <c r="AC20" s="668">
        <f>②基本情報!$Q$56</f>
        <v>0</v>
      </c>
      <c r="AD20" s="669"/>
      <c r="AE20" s="669"/>
      <c r="AF20" s="669"/>
      <c r="AG20" s="669"/>
      <c r="AH20" s="669"/>
      <c r="AI20" s="696"/>
    </row>
    <row r="21" spans="2:39">
      <c r="C21" s="775"/>
      <c r="D21" s="646"/>
      <c r="E21" s="646"/>
      <c r="F21" s="646"/>
      <c r="G21" s="651"/>
      <c r="H21" s="646"/>
      <c r="I21" s="646"/>
      <c r="J21" s="646"/>
      <c r="K21" s="646"/>
      <c r="L21" s="646"/>
      <c r="M21" s="646"/>
      <c r="N21" s="651"/>
      <c r="O21" s="762" t="s">
        <v>11</v>
      </c>
      <c r="P21" s="763"/>
      <c r="Q21" s="763"/>
      <c r="R21" s="763"/>
      <c r="S21" s="763"/>
      <c r="T21" s="763"/>
      <c r="U21" s="764"/>
      <c r="V21" s="699">
        <f>②基本情報!$L$57</f>
        <v>0</v>
      </c>
      <c r="W21" s="699"/>
      <c r="X21" s="699"/>
      <c r="Y21" s="699"/>
      <c r="Z21" s="699"/>
      <c r="AA21" s="699"/>
      <c r="AB21" s="699"/>
      <c r="AC21" s="768">
        <f>②基本情報!$Q$57</f>
        <v>0</v>
      </c>
      <c r="AD21" s="769"/>
      <c r="AE21" s="769"/>
      <c r="AF21" s="769"/>
      <c r="AG21" s="769"/>
      <c r="AH21" s="769"/>
      <c r="AI21" s="770"/>
    </row>
    <row r="22" spans="2:39" ht="14.25" thickBot="1">
      <c r="C22" s="776"/>
      <c r="D22" s="649"/>
      <c r="E22" s="649"/>
      <c r="F22" s="649"/>
      <c r="G22" s="652"/>
      <c r="H22" s="649"/>
      <c r="I22" s="649"/>
      <c r="J22" s="649"/>
      <c r="K22" s="649"/>
      <c r="L22" s="649"/>
      <c r="M22" s="649"/>
      <c r="N22" s="652"/>
      <c r="O22" s="765"/>
      <c r="P22" s="766"/>
      <c r="Q22" s="766"/>
      <c r="R22" s="766"/>
      <c r="S22" s="766"/>
      <c r="T22" s="766"/>
      <c r="U22" s="767"/>
      <c r="V22" s="649"/>
      <c r="W22" s="649"/>
      <c r="X22" s="649"/>
      <c r="Y22" s="649"/>
      <c r="Z22" s="649"/>
      <c r="AA22" s="649"/>
      <c r="AB22" s="649"/>
      <c r="AC22" s="771"/>
      <c r="AD22" s="772"/>
      <c r="AE22" s="772"/>
      <c r="AF22" s="772"/>
      <c r="AG22" s="772"/>
      <c r="AH22" s="772"/>
      <c r="AI22" s="773"/>
    </row>
    <row r="23" spans="2:39" ht="14.25" thickBot="1"/>
    <row r="24" spans="2:39">
      <c r="C24" s="675" t="s">
        <v>331</v>
      </c>
      <c r="D24" s="551"/>
      <c r="E24" s="551"/>
      <c r="F24" s="676"/>
      <c r="G24" s="686" t="s">
        <v>317</v>
      </c>
      <c r="H24" s="687"/>
      <c r="I24" s="687"/>
      <c r="J24" s="687"/>
      <c r="K24" s="687"/>
      <c r="L24" s="687"/>
      <c r="M24" s="687"/>
      <c r="N24" s="688"/>
      <c r="O24" s="558" t="s">
        <v>14</v>
      </c>
      <c r="P24" s="558"/>
      <c r="Q24" s="558" t="s">
        <v>15</v>
      </c>
      <c r="R24" s="558"/>
      <c r="S24" s="558" t="s">
        <v>16</v>
      </c>
      <c r="T24" s="558"/>
      <c r="U24" s="558"/>
      <c r="V24" s="558"/>
      <c r="W24" s="558"/>
      <c r="X24" s="558"/>
      <c r="Y24" s="561" t="s">
        <v>17</v>
      </c>
      <c r="Z24" s="558"/>
      <c r="AA24" s="558"/>
      <c r="AB24" s="558"/>
      <c r="AC24" s="558"/>
      <c r="AD24" s="562" t="s">
        <v>18</v>
      </c>
      <c r="AE24" s="562"/>
      <c r="AF24" s="562"/>
      <c r="AG24" s="562" t="s">
        <v>19</v>
      </c>
      <c r="AH24" s="562"/>
      <c r="AI24" s="755"/>
    </row>
    <row r="25" spans="2:39">
      <c r="C25" s="666"/>
      <c r="D25" s="554"/>
      <c r="E25" s="554"/>
      <c r="F25" s="667"/>
      <c r="G25" s="683" t="s">
        <v>20</v>
      </c>
      <c r="H25" s="684"/>
      <c r="I25" s="684"/>
      <c r="J25" s="685"/>
      <c r="K25" s="554" t="s">
        <v>21</v>
      </c>
      <c r="L25" s="554"/>
      <c r="M25" s="554"/>
      <c r="N25" s="667"/>
      <c r="O25" s="559"/>
      <c r="P25" s="559"/>
      <c r="Q25" s="559"/>
      <c r="R25" s="559"/>
      <c r="S25" s="559"/>
      <c r="T25" s="559"/>
      <c r="U25" s="559"/>
      <c r="V25" s="559"/>
      <c r="W25" s="559"/>
      <c r="X25" s="559"/>
      <c r="Y25" s="559"/>
      <c r="Z25" s="559"/>
      <c r="AA25" s="559"/>
      <c r="AB25" s="559"/>
      <c r="AC25" s="559"/>
      <c r="AD25" s="563"/>
      <c r="AE25" s="563"/>
      <c r="AF25" s="563"/>
      <c r="AG25" s="563"/>
      <c r="AH25" s="563"/>
      <c r="AI25" s="756"/>
    </row>
    <row r="26" spans="2:39" ht="14.25" thickBot="1">
      <c r="C26" s="572"/>
      <c r="D26" s="546"/>
      <c r="E26" s="546"/>
      <c r="F26" s="549"/>
      <c r="G26" s="545"/>
      <c r="H26" s="546"/>
      <c r="I26" s="546"/>
      <c r="J26" s="678"/>
      <c r="K26" s="546"/>
      <c r="L26" s="546"/>
      <c r="M26" s="546"/>
      <c r="N26" s="549"/>
      <c r="O26" s="758"/>
      <c r="P26" s="758"/>
      <c r="Q26" s="758"/>
      <c r="R26" s="758"/>
      <c r="S26" s="758"/>
      <c r="T26" s="758"/>
      <c r="U26" s="758"/>
      <c r="V26" s="758"/>
      <c r="W26" s="758"/>
      <c r="X26" s="758"/>
      <c r="Y26" s="758"/>
      <c r="Z26" s="758"/>
      <c r="AA26" s="758"/>
      <c r="AB26" s="758"/>
      <c r="AC26" s="758"/>
      <c r="AD26" s="682"/>
      <c r="AE26" s="682"/>
      <c r="AF26" s="682"/>
      <c r="AG26" s="682"/>
      <c r="AH26" s="682"/>
      <c r="AI26" s="757"/>
    </row>
    <row r="27" spans="2:39">
      <c r="B27" s="283"/>
      <c r="C27" s="778" t="str">
        <f>IF($AM27=0,"",VLOOKUP($AM27,④女入力!$B$10:$AS$33,40))</f>
        <v/>
      </c>
      <c r="D27" s="779"/>
      <c r="E27" s="779"/>
      <c r="F27" s="780"/>
      <c r="G27" s="668" t="str">
        <f>IF($AM27=0,"",VLOOKUP($AM27,④女入力!$B$10:$AN$33,11))</f>
        <v/>
      </c>
      <c r="H27" s="669"/>
      <c r="I27" s="669"/>
      <c r="J27" s="670"/>
      <c r="K27" s="669" t="str">
        <f>IF($AM27=0,"",VLOOKUP($AM27,④女入力!$B$10:$AN$33,15))</f>
        <v/>
      </c>
      <c r="L27" s="669"/>
      <c r="M27" s="669"/>
      <c r="N27" s="671"/>
      <c r="O27" s="672" t="str">
        <f>IF($AM27=0,"",VLOOKUP($AM27,④女入力!$B$10:$AN$33,19))</f>
        <v/>
      </c>
      <c r="P27" s="672"/>
      <c r="Q27" s="672" t="str">
        <f>IF($AM27=0,"",VLOOKUP($AM27,④女入力!$B$10:$AN$33,21))</f>
        <v/>
      </c>
      <c r="R27" s="672"/>
      <c r="S27" s="653" t="str">
        <f>IF($AM27=0,"",VLOOKUP($AM27,④女入力!$B$10:$AN$33,23))</f>
        <v/>
      </c>
      <c r="T27" s="653"/>
      <c r="U27" s="653"/>
      <c r="V27" s="653"/>
      <c r="W27" s="653"/>
      <c r="X27" s="653"/>
      <c r="Y27" s="656" t="str">
        <f>IF($AM27=0,"",VLOOKUP($AM27,④女入力!$B$10:$AN$33,29))</f>
        <v/>
      </c>
      <c r="Z27" s="656"/>
      <c r="AA27" s="656"/>
      <c r="AB27" s="656"/>
      <c r="AC27" s="656"/>
      <c r="AD27" s="659" t="str">
        <f>IF($AM27=0,"",VLOOKUP($AM27,④女入力!$B$10:$AN$33,34))</f>
        <v/>
      </c>
      <c r="AE27" s="659"/>
      <c r="AF27" s="659"/>
      <c r="AG27" s="659" t="str">
        <f>IF($AM27=0,"",VLOOKUP($AM27,④女入力!$B$10:$AN$33,37))</f>
        <v/>
      </c>
      <c r="AH27" s="659"/>
      <c r="AI27" s="662"/>
      <c r="AM27" s="737">
        <f>⑦女選手!AD10</f>
        <v>0</v>
      </c>
    </row>
    <row r="28" spans="2:39">
      <c r="B28" s="283"/>
      <c r="C28" s="781"/>
      <c r="D28" s="782"/>
      <c r="E28" s="782"/>
      <c r="F28" s="783"/>
      <c r="G28" s="645" t="str">
        <f>IF($AM27=0,"",VLOOKUP($AM27,④女入力!$B$10:$AN$33,3))</f>
        <v/>
      </c>
      <c r="H28" s="646" t="e">
        <f t="shared" ref="H28:J29" si="0">IF(G28=0,"",VLOOKUP(G28,$B$12:$Q$28,6))</f>
        <v>#N/A</v>
      </c>
      <c r="I28" s="646" t="e">
        <f t="shared" si="0"/>
        <v>#N/A</v>
      </c>
      <c r="J28" s="647" t="e">
        <f t="shared" si="0"/>
        <v>#N/A</v>
      </c>
      <c r="K28" s="646" t="str">
        <f>IF($AM27=0,"",VLOOKUP($AM27,④女入力!$B$10:$AN$33,7))</f>
        <v/>
      </c>
      <c r="L28" s="646" t="e">
        <f t="shared" ref="L28:N29" si="1">IF(K28=0,"",VLOOKUP(K28,$B$12:$Q$28,6))</f>
        <v>#N/A</v>
      </c>
      <c r="M28" s="646" t="e">
        <f t="shared" si="1"/>
        <v>#N/A</v>
      </c>
      <c r="N28" s="651" t="e">
        <f t="shared" si="1"/>
        <v>#N/A</v>
      </c>
      <c r="O28" s="673"/>
      <c r="P28" s="673"/>
      <c r="Q28" s="673"/>
      <c r="R28" s="673"/>
      <c r="S28" s="654"/>
      <c r="T28" s="654"/>
      <c r="U28" s="654"/>
      <c r="V28" s="654"/>
      <c r="W28" s="654"/>
      <c r="X28" s="654"/>
      <c r="Y28" s="657"/>
      <c r="Z28" s="657"/>
      <c r="AA28" s="657"/>
      <c r="AB28" s="657"/>
      <c r="AC28" s="657"/>
      <c r="AD28" s="660"/>
      <c r="AE28" s="660"/>
      <c r="AF28" s="660"/>
      <c r="AG28" s="660"/>
      <c r="AH28" s="660"/>
      <c r="AI28" s="663"/>
      <c r="AM28" s="738"/>
    </row>
    <row r="29" spans="2:39" ht="14.25" thickBot="1">
      <c r="B29" s="283"/>
      <c r="C29" s="784"/>
      <c r="D29" s="785"/>
      <c r="E29" s="785"/>
      <c r="F29" s="786"/>
      <c r="G29" s="648" t="str">
        <f>IF($AN29=0,"",VLOOKUP($AN29,③男入力!$B$10:$AN$33,3))</f>
        <v/>
      </c>
      <c r="H29" s="649" t="e">
        <f t="shared" si="0"/>
        <v>#N/A</v>
      </c>
      <c r="I29" s="649" t="e">
        <f t="shared" si="0"/>
        <v>#N/A</v>
      </c>
      <c r="J29" s="650" t="e">
        <f t="shared" si="0"/>
        <v>#N/A</v>
      </c>
      <c r="K29" s="649" t="str">
        <f>IF($AN29=0,"",VLOOKUP($AN29,③男入力!$B$10:$AN$33,7))</f>
        <v/>
      </c>
      <c r="L29" s="649" t="e">
        <f t="shared" si="1"/>
        <v>#N/A</v>
      </c>
      <c r="M29" s="649" t="e">
        <f t="shared" si="1"/>
        <v>#N/A</v>
      </c>
      <c r="N29" s="652" t="e">
        <f t="shared" si="1"/>
        <v>#N/A</v>
      </c>
      <c r="O29" s="674"/>
      <c r="P29" s="674"/>
      <c r="Q29" s="674"/>
      <c r="R29" s="674"/>
      <c r="S29" s="655"/>
      <c r="T29" s="655"/>
      <c r="U29" s="655"/>
      <c r="V29" s="655"/>
      <c r="W29" s="655"/>
      <c r="X29" s="655"/>
      <c r="Y29" s="658"/>
      <c r="Z29" s="658"/>
      <c r="AA29" s="658"/>
      <c r="AB29" s="658"/>
      <c r="AC29" s="658"/>
      <c r="AD29" s="661"/>
      <c r="AE29" s="661"/>
      <c r="AF29" s="661"/>
      <c r="AG29" s="661"/>
      <c r="AH29" s="661"/>
      <c r="AI29" s="664"/>
      <c r="AM29" s="739"/>
    </row>
    <row r="30" spans="2:39">
      <c r="B30" s="283"/>
      <c r="C30" s="778" t="str">
        <f>IF($AM30=0,"",VLOOKUP($AM30,④女入力!$B$10:$AS$33,40))</f>
        <v/>
      </c>
      <c r="D30" s="779"/>
      <c r="E30" s="779"/>
      <c r="F30" s="780"/>
      <c r="G30" s="668" t="str">
        <f>IF($AM30=0,"",VLOOKUP($AM30,④女入力!$B$10:$AN$33,11))</f>
        <v/>
      </c>
      <c r="H30" s="669"/>
      <c r="I30" s="669"/>
      <c r="J30" s="670"/>
      <c r="K30" s="669" t="str">
        <f>IF($AM30=0,"",VLOOKUP($AM30,④女入力!$B$10:$AN$33,15))</f>
        <v/>
      </c>
      <c r="L30" s="669"/>
      <c r="M30" s="669"/>
      <c r="N30" s="671"/>
      <c r="O30" s="672" t="str">
        <f>IF($AM30=0,"",VLOOKUP($AM30,④女入力!$B$10:$AN$33,19))</f>
        <v/>
      </c>
      <c r="P30" s="672"/>
      <c r="Q30" s="672" t="str">
        <f>IF($AM30=0,"",VLOOKUP($AM30,④女入力!$B$10:$AN$33,21))</f>
        <v/>
      </c>
      <c r="R30" s="672"/>
      <c r="S30" s="653" t="str">
        <f>IF($AM30=0,"",VLOOKUP($AM30,④女入力!$B$10:$AN$33,23))</f>
        <v/>
      </c>
      <c r="T30" s="653"/>
      <c r="U30" s="653"/>
      <c r="V30" s="653"/>
      <c r="W30" s="653"/>
      <c r="X30" s="653"/>
      <c r="Y30" s="656" t="str">
        <f>IF($AM30=0,"",VLOOKUP($AM30,④女入力!$B$10:$AN$33,29))</f>
        <v/>
      </c>
      <c r="Z30" s="656"/>
      <c r="AA30" s="656"/>
      <c r="AB30" s="656"/>
      <c r="AC30" s="656"/>
      <c r="AD30" s="659" t="str">
        <f>IF($AM30=0,"",VLOOKUP($AM30,④女入力!$B$10:$AN$33,34))</f>
        <v/>
      </c>
      <c r="AE30" s="659"/>
      <c r="AF30" s="659"/>
      <c r="AG30" s="659" t="str">
        <f>IF($AM30=0,"",VLOOKUP($AM30,④女入力!$B$10:$AN$33,37))</f>
        <v/>
      </c>
      <c r="AH30" s="659"/>
      <c r="AI30" s="662"/>
      <c r="AM30" s="737">
        <f>⑦女選手!AD11</f>
        <v>0</v>
      </c>
    </row>
    <row r="31" spans="2:39">
      <c r="B31" s="283"/>
      <c r="C31" s="781"/>
      <c r="D31" s="782"/>
      <c r="E31" s="782"/>
      <c r="F31" s="783"/>
      <c r="G31" s="645" t="str">
        <f>IF($AM30=0,"",VLOOKUP($AM30,④女入力!$B$10:$AN$33,3))</f>
        <v/>
      </c>
      <c r="H31" s="646" t="e">
        <f t="shared" ref="H31:J32" si="2">IF(G31=0,"",VLOOKUP(G31,$B$12:$Q$28,6))</f>
        <v>#N/A</v>
      </c>
      <c r="I31" s="646" t="e">
        <f t="shared" si="2"/>
        <v>#N/A</v>
      </c>
      <c r="J31" s="647" t="e">
        <f t="shared" si="2"/>
        <v>#N/A</v>
      </c>
      <c r="K31" s="646" t="str">
        <f>IF($AM30=0,"",VLOOKUP($AM30,④女入力!$B$10:$AN$33,7))</f>
        <v/>
      </c>
      <c r="L31" s="646" t="e">
        <f t="shared" ref="L31:N32" si="3">IF(K31=0,"",VLOOKUP(K31,$B$12:$Q$28,6))</f>
        <v>#N/A</v>
      </c>
      <c r="M31" s="646" t="e">
        <f t="shared" si="3"/>
        <v>#N/A</v>
      </c>
      <c r="N31" s="651" t="e">
        <f t="shared" si="3"/>
        <v>#N/A</v>
      </c>
      <c r="O31" s="673"/>
      <c r="P31" s="673"/>
      <c r="Q31" s="673"/>
      <c r="R31" s="673"/>
      <c r="S31" s="654"/>
      <c r="T31" s="654"/>
      <c r="U31" s="654"/>
      <c r="V31" s="654"/>
      <c r="W31" s="654"/>
      <c r="X31" s="654"/>
      <c r="Y31" s="657"/>
      <c r="Z31" s="657"/>
      <c r="AA31" s="657"/>
      <c r="AB31" s="657"/>
      <c r="AC31" s="657"/>
      <c r="AD31" s="660"/>
      <c r="AE31" s="660"/>
      <c r="AF31" s="660"/>
      <c r="AG31" s="660"/>
      <c r="AH31" s="660"/>
      <c r="AI31" s="663"/>
      <c r="AM31" s="738"/>
    </row>
    <row r="32" spans="2:39" ht="14.25" thickBot="1">
      <c r="B32" s="283"/>
      <c r="C32" s="784"/>
      <c r="D32" s="785"/>
      <c r="E32" s="785"/>
      <c r="F32" s="786"/>
      <c r="G32" s="648" t="str">
        <f>IF($AN32=0,"",VLOOKUP($AN32,③男入力!$B$10:$AN$33,3))</f>
        <v/>
      </c>
      <c r="H32" s="649" t="e">
        <f t="shared" si="2"/>
        <v>#N/A</v>
      </c>
      <c r="I32" s="649" t="e">
        <f t="shared" si="2"/>
        <v>#N/A</v>
      </c>
      <c r="J32" s="650" t="e">
        <f t="shared" si="2"/>
        <v>#N/A</v>
      </c>
      <c r="K32" s="649" t="str">
        <f>IF($AN32=0,"",VLOOKUP($AN32,③男入力!$B$10:$AN$33,7))</f>
        <v/>
      </c>
      <c r="L32" s="649" t="e">
        <f t="shared" si="3"/>
        <v>#N/A</v>
      </c>
      <c r="M32" s="649" t="e">
        <f t="shared" si="3"/>
        <v>#N/A</v>
      </c>
      <c r="N32" s="652" t="e">
        <f t="shared" si="3"/>
        <v>#N/A</v>
      </c>
      <c r="O32" s="674"/>
      <c r="P32" s="674"/>
      <c r="Q32" s="674"/>
      <c r="R32" s="674"/>
      <c r="S32" s="655"/>
      <c r="T32" s="655"/>
      <c r="U32" s="655"/>
      <c r="V32" s="655"/>
      <c r="W32" s="655"/>
      <c r="X32" s="655"/>
      <c r="Y32" s="658"/>
      <c r="Z32" s="658"/>
      <c r="AA32" s="658"/>
      <c r="AB32" s="658"/>
      <c r="AC32" s="658"/>
      <c r="AD32" s="661"/>
      <c r="AE32" s="661"/>
      <c r="AF32" s="661"/>
      <c r="AG32" s="661"/>
      <c r="AH32" s="661"/>
      <c r="AI32" s="664"/>
      <c r="AM32" s="739"/>
    </row>
    <row r="33" spans="2:39">
      <c r="B33" s="283"/>
      <c r="C33" s="778" t="str">
        <f>IF($AM33=0,"",VLOOKUP($AM33,④女入力!$B$10:$AS$33,40))</f>
        <v/>
      </c>
      <c r="D33" s="779"/>
      <c r="E33" s="779"/>
      <c r="F33" s="780"/>
      <c r="G33" s="668" t="str">
        <f>IF($AM33=0,"",VLOOKUP($AM33,④女入力!$B$10:$AN$33,11))</f>
        <v/>
      </c>
      <c r="H33" s="669"/>
      <c r="I33" s="669"/>
      <c r="J33" s="670"/>
      <c r="K33" s="669" t="str">
        <f>IF($AM33=0,"",VLOOKUP($AM33,④女入力!$B$10:$AN$33,15))</f>
        <v/>
      </c>
      <c r="L33" s="669"/>
      <c r="M33" s="669"/>
      <c r="N33" s="671"/>
      <c r="O33" s="672" t="str">
        <f>IF($AM33=0,"",VLOOKUP($AM33,④女入力!$B$10:$AN$33,19))</f>
        <v/>
      </c>
      <c r="P33" s="672"/>
      <c r="Q33" s="672" t="str">
        <f>IF($AM33=0,"",VLOOKUP($AM33,④女入力!$B$10:$AN$33,21))</f>
        <v/>
      </c>
      <c r="R33" s="672"/>
      <c r="S33" s="653" t="str">
        <f>IF($AM33=0,"",VLOOKUP($AM33,④女入力!$B$10:$AN$33,23))</f>
        <v/>
      </c>
      <c r="T33" s="653"/>
      <c r="U33" s="653"/>
      <c r="V33" s="653"/>
      <c r="W33" s="653"/>
      <c r="X33" s="653"/>
      <c r="Y33" s="656" t="str">
        <f>IF($AM33=0,"",VLOOKUP($AM33,④女入力!$B$10:$AN$33,29))</f>
        <v/>
      </c>
      <c r="Z33" s="656"/>
      <c r="AA33" s="656"/>
      <c r="AB33" s="656"/>
      <c r="AC33" s="656"/>
      <c r="AD33" s="659" t="str">
        <f>IF($AM33=0,"",VLOOKUP($AM33,④女入力!$B$10:$AN$33,34))</f>
        <v/>
      </c>
      <c r="AE33" s="659"/>
      <c r="AF33" s="659"/>
      <c r="AG33" s="659" t="str">
        <f>IF($AM33=0,"",VLOOKUP($AM33,④女入力!$B$10:$AN$33,37))</f>
        <v/>
      </c>
      <c r="AH33" s="659"/>
      <c r="AI33" s="662"/>
      <c r="AM33" s="737">
        <f>⑦女選手!AD12</f>
        <v>0</v>
      </c>
    </row>
    <row r="34" spans="2:39">
      <c r="B34" s="283"/>
      <c r="C34" s="781"/>
      <c r="D34" s="782"/>
      <c r="E34" s="782"/>
      <c r="F34" s="783"/>
      <c r="G34" s="645" t="str">
        <f>IF($AM33=0,"",VLOOKUP($AM33,④女入力!$B$10:$AN$33,3))</f>
        <v/>
      </c>
      <c r="H34" s="646" t="e">
        <f t="shared" ref="H34:J35" si="4">IF(G34=0,"",VLOOKUP(G34,$B$12:$Q$28,6))</f>
        <v>#N/A</v>
      </c>
      <c r="I34" s="646" t="e">
        <f t="shared" si="4"/>
        <v>#N/A</v>
      </c>
      <c r="J34" s="647" t="e">
        <f t="shared" si="4"/>
        <v>#N/A</v>
      </c>
      <c r="K34" s="646" t="str">
        <f>IF($AM33=0,"",VLOOKUP($AM33,④女入力!$B$10:$AN$33,7))</f>
        <v/>
      </c>
      <c r="L34" s="646" t="e">
        <f t="shared" ref="L34:N35" si="5">IF(K34=0,"",VLOOKUP(K34,$B$12:$Q$28,6))</f>
        <v>#N/A</v>
      </c>
      <c r="M34" s="646" t="e">
        <f t="shared" si="5"/>
        <v>#N/A</v>
      </c>
      <c r="N34" s="651" t="e">
        <f t="shared" si="5"/>
        <v>#N/A</v>
      </c>
      <c r="O34" s="673"/>
      <c r="P34" s="673"/>
      <c r="Q34" s="673"/>
      <c r="R34" s="673"/>
      <c r="S34" s="654"/>
      <c r="T34" s="654"/>
      <c r="U34" s="654"/>
      <c r="V34" s="654"/>
      <c r="W34" s="654"/>
      <c r="X34" s="654"/>
      <c r="Y34" s="657"/>
      <c r="Z34" s="657"/>
      <c r="AA34" s="657"/>
      <c r="AB34" s="657"/>
      <c r="AC34" s="657"/>
      <c r="AD34" s="660"/>
      <c r="AE34" s="660"/>
      <c r="AF34" s="660"/>
      <c r="AG34" s="660"/>
      <c r="AH34" s="660"/>
      <c r="AI34" s="663"/>
      <c r="AM34" s="738"/>
    </row>
    <row r="35" spans="2:39" ht="14.25" thickBot="1">
      <c r="B35" s="283"/>
      <c r="C35" s="784"/>
      <c r="D35" s="785"/>
      <c r="E35" s="785"/>
      <c r="F35" s="786"/>
      <c r="G35" s="648" t="str">
        <f>IF($AN35=0,"",VLOOKUP($AN35,③男入力!$B$10:$AN$33,3))</f>
        <v/>
      </c>
      <c r="H35" s="649" t="e">
        <f t="shared" si="4"/>
        <v>#N/A</v>
      </c>
      <c r="I35" s="649" t="e">
        <f t="shared" si="4"/>
        <v>#N/A</v>
      </c>
      <c r="J35" s="650" t="e">
        <f t="shared" si="4"/>
        <v>#N/A</v>
      </c>
      <c r="K35" s="649" t="str">
        <f>IF($AN35=0,"",VLOOKUP($AN35,③男入力!$B$10:$AN$33,7))</f>
        <v/>
      </c>
      <c r="L35" s="649" t="e">
        <f t="shared" si="5"/>
        <v>#N/A</v>
      </c>
      <c r="M35" s="649" t="e">
        <f t="shared" si="5"/>
        <v>#N/A</v>
      </c>
      <c r="N35" s="652" t="e">
        <f t="shared" si="5"/>
        <v>#N/A</v>
      </c>
      <c r="O35" s="674"/>
      <c r="P35" s="674"/>
      <c r="Q35" s="674"/>
      <c r="R35" s="674"/>
      <c r="S35" s="655"/>
      <c r="T35" s="655"/>
      <c r="U35" s="655"/>
      <c r="V35" s="655"/>
      <c r="W35" s="655"/>
      <c r="X35" s="655"/>
      <c r="Y35" s="658"/>
      <c r="Z35" s="658"/>
      <c r="AA35" s="658"/>
      <c r="AB35" s="658"/>
      <c r="AC35" s="658"/>
      <c r="AD35" s="661"/>
      <c r="AE35" s="661"/>
      <c r="AF35" s="661"/>
      <c r="AG35" s="661"/>
      <c r="AH35" s="661"/>
      <c r="AI35" s="664"/>
      <c r="AM35" s="739"/>
    </row>
    <row r="36" spans="2:39">
      <c r="B36" s="283"/>
      <c r="C36" s="778" t="str">
        <f>IF($AM36=0,"",VLOOKUP($AM36,④女入力!$B$10:$AS$33,40))</f>
        <v/>
      </c>
      <c r="D36" s="779"/>
      <c r="E36" s="779"/>
      <c r="F36" s="780"/>
      <c r="G36" s="668" t="str">
        <f>IF($AM36=0,"",VLOOKUP($AM36,④女入力!$B$10:$AN$33,11))</f>
        <v/>
      </c>
      <c r="H36" s="669"/>
      <c r="I36" s="669"/>
      <c r="J36" s="670"/>
      <c r="K36" s="669" t="str">
        <f>IF($AM36=0,"",VLOOKUP($AM36,④女入力!$B$10:$AN$33,15))</f>
        <v/>
      </c>
      <c r="L36" s="669"/>
      <c r="M36" s="669"/>
      <c r="N36" s="671"/>
      <c r="O36" s="672" t="str">
        <f>IF($AM36=0,"",VLOOKUP($AM36,④女入力!$B$10:$AN$33,19))</f>
        <v/>
      </c>
      <c r="P36" s="672"/>
      <c r="Q36" s="672" t="str">
        <f>IF($AM36=0,"",VLOOKUP($AM36,④女入力!$B$10:$AN$33,21))</f>
        <v/>
      </c>
      <c r="R36" s="672"/>
      <c r="S36" s="653" t="str">
        <f>IF($AM36=0,"",VLOOKUP($AM36,④女入力!$B$10:$AN$33,23))</f>
        <v/>
      </c>
      <c r="T36" s="653"/>
      <c r="U36" s="653"/>
      <c r="V36" s="653"/>
      <c r="W36" s="653"/>
      <c r="X36" s="653"/>
      <c r="Y36" s="656" t="str">
        <f>IF($AM36=0,"",VLOOKUP($AM36,④女入力!$B$10:$AN$33,29))</f>
        <v/>
      </c>
      <c r="Z36" s="656"/>
      <c r="AA36" s="656"/>
      <c r="AB36" s="656"/>
      <c r="AC36" s="656"/>
      <c r="AD36" s="659" t="str">
        <f>IF($AM36=0,"",VLOOKUP($AM36,④女入力!$B$10:$AN$33,34))</f>
        <v/>
      </c>
      <c r="AE36" s="659"/>
      <c r="AF36" s="659"/>
      <c r="AG36" s="659" t="str">
        <f>IF($AM36=0,"",VLOOKUP($AM36,④女入力!$B$10:$AN$33,37))</f>
        <v/>
      </c>
      <c r="AH36" s="659"/>
      <c r="AI36" s="662"/>
      <c r="AM36" s="737">
        <f>⑦女選手!AD13</f>
        <v>0</v>
      </c>
    </row>
    <row r="37" spans="2:39">
      <c r="B37" s="283"/>
      <c r="C37" s="781"/>
      <c r="D37" s="782"/>
      <c r="E37" s="782"/>
      <c r="F37" s="783"/>
      <c r="G37" s="645" t="str">
        <f>IF($AM36=0,"",VLOOKUP($AM36,④女入力!$B$10:$AN$33,3))</f>
        <v/>
      </c>
      <c r="H37" s="646" t="e">
        <f t="shared" ref="H37:J38" si="6">IF(G37=0,"",VLOOKUP(G37,$B$12:$Q$28,6))</f>
        <v>#N/A</v>
      </c>
      <c r="I37" s="646" t="e">
        <f t="shared" si="6"/>
        <v>#N/A</v>
      </c>
      <c r="J37" s="647" t="e">
        <f t="shared" si="6"/>
        <v>#N/A</v>
      </c>
      <c r="K37" s="646" t="str">
        <f>IF($AM36=0,"",VLOOKUP($AM36,④女入力!$B$10:$AN$33,7))</f>
        <v/>
      </c>
      <c r="L37" s="646" t="e">
        <f t="shared" ref="L37:N38" si="7">IF(K37=0,"",VLOOKUP(K37,$B$12:$Q$28,6))</f>
        <v>#N/A</v>
      </c>
      <c r="M37" s="646" t="e">
        <f t="shared" si="7"/>
        <v>#N/A</v>
      </c>
      <c r="N37" s="651" t="e">
        <f t="shared" si="7"/>
        <v>#N/A</v>
      </c>
      <c r="O37" s="673"/>
      <c r="P37" s="673"/>
      <c r="Q37" s="673"/>
      <c r="R37" s="673"/>
      <c r="S37" s="654"/>
      <c r="T37" s="654"/>
      <c r="U37" s="654"/>
      <c r="V37" s="654"/>
      <c r="W37" s="654"/>
      <c r="X37" s="654"/>
      <c r="Y37" s="657"/>
      <c r="Z37" s="657"/>
      <c r="AA37" s="657"/>
      <c r="AB37" s="657"/>
      <c r="AC37" s="657"/>
      <c r="AD37" s="660"/>
      <c r="AE37" s="660"/>
      <c r="AF37" s="660"/>
      <c r="AG37" s="660"/>
      <c r="AH37" s="660"/>
      <c r="AI37" s="663"/>
      <c r="AM37" s="738"/>
    </row>
    <row r="38" spans="2:39" ht="14.25" thickBot="1">
      <c r="B38" s="283"/>
      <c r="C38" s="784"/>
      <c r="D38" s="785"/>
      <c r="E38" s="785"/>
      <c r="F38" s="786"/>
      <c r="G38" s="648" t="str">
        <f>IF($AN38=0,"",VLOOKUP($AN38,③男入力!$B$10:$AN$33,3))</f>
        <v/>
      </c>
      <c r="H38" s="649" t="e">
        <f t="shared" si="6"/>
        <v>#N/A</v>
      </c>
      <c r="I38" s="649" t="e">
        <f t="shared" si="6"/>
        <v>#N/A</v>
      </c>
      <c r="J38" s="650" t="e">
        <f t="shared" si="6"/>
        <v>#N/A</v>
      </c>
      <c r="K38" s="649" t="str">
        <f>IF($AN38=0,"",VLOOKUP($AN38,③男入力!$B$10:$AN$33,7))</f>
        <v/>
      </c>
      <c r="L38" s="649" t="e">
        <f t="shared" si="7"/>
        <v>#N/A</v>
      </c>
      <c r="M38" s="649" t="e">
        <f t="shared" si="7"/>
        <v>#N/A</v>
      </c>
      <c r="N38" s="652" t="e">
        <f t="shared" si="7"/>
        <v>#N/A</v>
      </c>
      <c r="O38" s="674"/>
      <c r="P38" s="674"/>
      <c r="Q38" s="674"/>
      <c r="R38" s="674"/>
      <c r="S38" s="655"/>
      <c r="T38" s="655"/>
      <c r="U38" s="655"/>
      <c r="V38" s="655"/>
      <c r="W38" s="655"/>
      <c r="X38" s="655"/>
      <c r="Y38" s="658"/>
      <c r="Z38" s="658"/>
      <c r="AA38" s="658"/>
      <c r="AB38" s="658"/>
      <c r="AC38" s="658"/>
      <c r="AD38" s="661"/>
      <c r="AE38" s="661"/>
      <c r="AF38" s="661"/>
      <c r="AG38" s="661"/>
      <c r="AH38" s="661"/>
      <c r="AI38" s="664"/>
      <c r="AM38" s="739"/>
    </row>
    <row r="39" spans="2:39">
      <c r="B39" s="283"/>
      <c r="C39" s="778" t="str">
        <f>IF($AM39=0,"",VLOOKUP($AM39,④女入力!$B$10:$AS$33,40))</f>
        <v/>
      </c>
      <c r="D39" s="779"/>
      <c r="E39" s="779"/>
      <c r="F39" s="780"/>
      <c r="G39" s="668" t="str">
        <f>IF($AM39=0,"",VLOOKUP($AM39,④女入力!$B$10:$AN$33,11))</f>
        <v/>
      </c>
      <c r="H39" s="669"/>
      <c r="I39" s="669"/>
      <c r="J39" s="670"/>
      <c r="K39" s="669" t="str">
        <f>IF($AM39=0,"",VLOOKUP($AM39,④女入力!$B$10:$AN$33,15))</f>
        <v/>
      </c>
      <c r="L39" s="669"/>
      <c r="M39" s="669"/>
      <c r="N39" s="671"/>
      <c r="O39" s="672" t="str">
        <f>IF($AM39=0,"",VLOOKUP($AM39,④女入力!$B$10:$AN$33,19))</f>
        <v/>
      </c>
      <c r="P39" s="672"/>
      <c r="Q39" s="672" t="str">
        <f>IF($AM39=0,"",VLOOKUP($AM39,④女入力!$B$10:$AN$33,21))</f>
        <v/>
      </c>
      <c r="R39" s="672"/>
      <c r="S39" s="653" t="str">
        <f>IF($AM39=0,"",VLOOKUP($AM39,④女入力!$B$10:$AN$33,23))</f>
        <v/>
      </c>
      <c r="T39" s="653"/>
      <c r="U39" s="653"/>
      <c r="V39" s="653"/>
      <c r="W39" s="653"/>
      <c r="X39" s="653"/>
      <c r="Y39" s="656" t="str">
        <f>IF($AM39=0,"",VLOOKUP($AM39,④女入力!$B$10:$AN$33,29))</f>
        <v/>
      </c>
      <c r="Z39" s="656"/>
      <c r="AA39" s="656"/>
      <c r="AB39" s="656"/>
      <c r="AC39" s="656"/>
      <c r="AD39" s="659" t="str">
        <f>IF($AM39=0,"",VLOOKUP($AM39,④女入力!$B$10:$AN$33,34))</f>
        <v/>
      </c>
      <c r="AE39" s="659"/>
      <c r="AF39" s="659"/>
      <c r="AG39" s="659" t="str">
        <f>IF($AM39=0,"",VLOOKUP($AM39,④女入力!$B$10:$AN$33,37))</f>
        <v/>
      </c>
      <c r="AH39" s="659"/>
      <c r="AI39" s="662"/>
      <c r="AM39" s="737">
        <f>⑦女選手!AD14</f>
        <v>0</v>
      </c>
    </row>
    <row r="40" spans="2:39">
      <c r="B40" s="283"/>
      <c r="C40" s="781"/>
      <c r="D40" s="782"/>
      <c r="E40" s="782"/>
      <c r="F40" s="783"/>
      <c r="G40" s="645" t="str">
        <f>IF($AM39=0,"",VLOOKUP($AM39,④女入力!$B$10:$AN$33,3))</f>
        <v/>
      </c>
      <c r="H40" s="646" t="e">
        <f t="shared" ref="H40:J41" si="8">IF(G40=0,"",VLOOKUP(G40,$B$12:$Q$28,6))</f>
        <v>#N/A</v>
      </c>
      <c r="I40" s="646" t="e">
        <f t="shared" si="8"/>
        <v>#N/A</v>
      </c>
      <c r="J40" s="647" t="e">
        <f t="shared" si="8"/>
        <v>#N/A</v>
      </c>
      <c r="K40" s="646" t="str">
        <f>IF($AM39=0,"",VLOOKUP($AM39,④女入力!$B$10:$AN$33,7))</f>
        <v/>
      </c>
      <c r="L40" s="646" t="e">
        <f t="shared" ref="L40:N41" si="9">IF(K40=0,"",VLOOKUP(K40,$B$12:$Q$28,6))</f>
        <v>#N/A</v>
      </c>
      <c r="M40" s="646" t="e">
        <f t="shared" si="9"/>
        <v>#N/A</v>
      </c>
      <c r="N40" s="651" t="e">
        <f t="shared" si="9"/>
        <v>#N/A</v>
      </c>
      <c r="O40" s="673"/>
      <c r="P40" s="673"/>
      <c r="Q40" s="673"/>
      <c r="R40" s="673"/>
      <c r="S40" s="654"/>
      <c r="T40" s="654"/>
      <c r="U40" s="654"/>
      <c r="V40" s="654"/>
      <c r="W40" s="654"/>
      <c r="X40" s="654"/>
      <c r="Y40" s="657"/>
      <c r="Z40" s="657"/>
      <c r="AA40" s="657"/>
      <c r="AB40" s="657"/>
      <c r="AC40" s="657"/>
      <c r="AD40" s="660"/>
      <c r="AE40" s="660"/>
      <c r="AF40" s="660"/>
      <c r="AG40" s="660"/>
      <c r="AH40" s="660"/>
      <c r="AI40" s="663"/>
      <c r="AM40" s="738"/>
    </row>
    <row r="41" spans="2:39" ht="14.25" thickBot="1">
      <c r="B41" s="283"/>
      <c r="C41" s="784"/>
      <c r="D41" s="785"/>
      <c r="E41" s="785"/>
      <c r="F41" s="786"/>
      <c r="G41" s="648" t="str">
        <f>IF($AN41=0,"",VLOOKUP($AN41,③男入力!$B$10:$AN$33,3))</f>
        <v/>
      </c>
      <c r="H41" s="649" t="e">
        <f t="shared" si="8"/>
        <v>#N/A</v>
      </c>
      <c r="I41" s="649" t="e">
        <f t="shared" si="8"/>
        <v>#N/A</v>
      </c>
      <c r="J41" s="650" t="e">
        <f t="shared" si="8"/>
        <v>#N/A</v>
      </c>
      <c r="K41" s="649" t="str">
        <f>IF($AN41=0,"",VLOOKUP($AN41,③男入力!$B$10:$AN$33,7))</f>
        <v/>
      </c>
      <c r="L41" s="649" t="e">
        <f t="shared" si="9"/>
        <v>#N/A</v>
      </c>
      <c r="M41" s="649" t="e">
        <f t="shared" si="9"/>
        <v>#N/A</v>
      </c>
      <c r="N41" s="652" t="e">
        <f t="shared" si="9"/>
        <v>#N/A</v>
      </c>
      <c r="O41" s="674"/>
      <c r="P41" s="674"/>
      <c r="Q41" s="674"/>
      <c r="R41" s="674"/>
      <c r="S41" s="655"/>
      <c r="T41" s="655"/>
      <c r="U41" s="655"/>
      <c r="V41" s="655"/>
      <c r="W41" s="655"/>
      <c r="X41" s="655"/>
      <c r="Y41" s="658"/>
      <c r="Z41" s="658"/>
      <c r="AA41" s="658"/>
      <c r="AB41" s="658"/>
      <c r="AC41" s="658"/>
      <c r="AD41" s="661"/>
      <c r="AE41" s="661"/>
      <c r="AF41" s="661"/>
      <c r="AG41" s="661"/>
      <c r="AH41" s="661"/>
      <c r="AI41" s="664"/>
      <c r="AM41" s="739"/>
    </row>
    <row r="42" spans="2:39">
      <c r="B42" s="283"/>
      <c r="C42" s="778" t="str">
        <f>IF($AM42=0,"",VLOOKUP($AM42,④女入力!$B$10:$AS$33,40))</f>
        <v/>
      </c>
      <c r="D42" s="779"/>
      <c r="E42" s="779"/>
      <c r="F42" s="780"/>
      <c r="G42" s="668" t="str">
        <f>IF($AM42=0,"",VLOOKUP($AM42,④女入力!$B$10:$AN$33,11))</f>
        <v/>
      </c>
      <c r="H42" s="669"/>
      <c r="I42" s="669"/>
      <c r="J42" s="670"/>
      <c r="K42" s="669" t="str">
        <f>IF($AM42=0,"",VLOOKUP($AM42,④女入力!$B$10:$AN$33,15))</f>
        <v/>
      </c>
      <c r="L42" s="669"/>
      <c r="M42" s="669"/>
      <c r="N42" s="671"/>
      <c r="O42" s="672" t="str">
        <f>IF($AM42=0,"",VLOOKUP($AM42,④女入力!$B$10:$AN$33,19))</f>
        <v/>
      </c>
      <c r="P42" s="672"/>
      <c r="Q42" s="672" t="str">
        <f>IF($AM42=0,"",VLOOKUP($AM42,④女入力!$B$10:$AN$33,21))</f>
        <v/>
      </c>
      <c r="R42" s="672"/>
      <c r="S42" s="653" t="str">
        <f>IF($AM42=0,"",VLOOKUP($AM42,④女入力!$B$10:$AN$33,23))</f>
        <v/>
      </c>
      <c r="T42" s="653"/>
      <c r="U42" s="653"/>
      <c r="V42" s="653"/>
      <c r="W42" s="653"/>
      <c r="X42" s="653"/>
      <c r="Y42" s="656" t="str">
        <f>IF($AM42=0,"",VLOOKUP($AM42,④女入力!$B$10:$AN$33,29))</f>
        <v/>
      </c>
      <c r="Z42" s="656"/>
      <c r="AA42" s="656"/>
      <c r="AB42" s="656"/>
      <c r="AC42" s="656"/>
      <c r="AD42" s="659" t="str">
        <f>IF($AM42=0,"",VLOOKUP($AM42,④女入力!$B$10:$AN$33,34))</f>
        <v/>
      </c>
      <c r="AE42" s="659"/>
      <c r="AF42" s="659"/>
      <c r="AG42" s="659" t="str">
        <f>IF($AM42=0,"",VLOOKUP($AM42,④女入力!$B$10:$AN$33,37))</f>
        <v/>
      </c>
      <c r="AH42" s="659"/>
      <c r="AI42" s="662"/>
      <c r="AM42" s="737">
        <f>⑦女選手!AD15</f>
        <v>0</v>
      </c>
    </row>
    <row r="43" spans="2:39">
      <c r="B43" s="283"/>
      <c r="C43" s="781"/>
      <c r="D43" s="782"/>
      <c r="E43" s="782"/>
      <c r="F43" s="783"/>
      <c r="G43" s="645" t="str">
        <f>IF($AM42=0,"",VLOOKUP($AM42,④女入力!$B$10:$AN$33,3))</f>
        <v/>
      </c>
      <c r="H43" s="646" t="e">
        <f t="shared" ref="H43:J44" si="10">IF(G43=0,"",VLOOKUP(G43,$B$12:$Q$28,6))</f>
        <v>#N/A</v>
      </c>
      <c r="I43" s="646" t="e">
        <f t="shared" si="10"/>
        <v>#N/A</v>
      </c>
      <c r="J43" s="647" t="e">
        <f t="shared" si="10"/>
        <v>#N/A</v>
      </c>
      <c r="K43" s="646" t="str">
        <f>IF($AM42=0,"",VLOOKUP($AM42,④女入力!$B$10:$AN$33,7))</f>
        <v/>
      </c>
      <c r="L43" s="646" t="e">
        <f t="shared" ref="L43:N44" si="11">IF(K43=0,"",VLOOKUP(K43,$B$12:$Q$28,6))</f>
        <v>#N/A</v>
      </c>
      <c r="M43" s="646" t="e">
        <f t="shared" si="11"/>
        <v>#N/A</v>
      </c>
      <c r="N43" s="651" t="e">
        <f t="shared" si="11"/>
        <v>#N/A</v>
      </c>
      <c r="O43" s="673"/>
      <c r="P43" s="673"/>
      <c r="Q43" s="673"/>
      <c r="R43" s="673"/>
      <c r="S43" s="654"/>
      <c r="T43" s="654"/>
      <c r="U43" s="654"/>
      <c r="V43" s="654"/>
      <c r="W43" s="654"/>
      <c r="X43" s="654"/>
      <c r="Y43" s="657"/>
      <c r="Z43" s="657"/>
      <c r="AA43" s="657"/>
      <c r="AB43" s="657"/>
      <c r="AC43" s="657"/>
      <c r="AD43" s="660"/>
      <c r="AE43" s="660"/>
      <c r="AF43" s="660"/>
      <c r="AG43" s="660"/>
      <c r="AH43" s="660"/>
      <c r="AI43" s="663"/>
      <c r="AM43" s="738"/>
    </row>
    <row r="44" spans="2:39" ht="14.25" thickBot="1">
      <c r="B44" s="283"/>
      <c r="C44" s="784"/>
      <c r="D44" s="785"/>
      <c r="E44" s="785"/>
      <c r="F44" s="786"/>
      <c r="G44" s="648" t="str">
        <f>IF($AN44=0,"",VLOOKUP($AN44,③男入力!$B$10:$AN$33,3))</f>
        <v/>
      </c>
      <c r="H44" s="649" t="e">
        <f t="shared" si="10"/>
        <v>#N/A</v>
      </c>
      <c r="I44" s="649" t="e">
        <f t="shared" si="10"/>
        <v>#N/A</v>
      </c>
      <c r="J44" s="650" t="e">
        <f t="shared" si="10"/>
        <v>#N/A</v>
      </c>
      <c r="K44" s="649" t="str">
        <f>IF($AN44=0,"",VLOOKUP($AN44,③男入力!$B$10:$AN$33,7))</f>
        <v/>
      </c>
      <c r="L44" s="649" t="e">
        <f t="shared" si="11"/>
        <v>#N/A</v>
      </c>
      <c r="M44" s="649" t="e">
        <f t="shared" si="11"/>
        <v>#N/A</v>
      </c>
      <c r="N44" s="652" t="e">
        <f t="shared" si="11"/>
        <v>#N/A</v>
      </c>
      <c r="O44" s="674"/>
      <c r="P44" s="674"/>
      <c r="Q44" s="674"/>
      <c r="R44" s="674"/>
      <c r="S44" s="655"/>
      <c r="T44" s="655"/>
      <c r="U44" s="655"/>
      <c r="V44" s="655"/>
      <c r="W44" s="655"/>
      <c r="X44" s="655"/>
      <c r="Y44" s="658"/>
      <c r="Z44" s="658"/>
      <c r="AA44" s="658"/>
      <c r="AB44" s="658"/>
      <c r="AC44" s="658"/>
      <c r="AD44" s="661"/>
      <c r="AE44" s="661"/>
      <c r="AF44" s="661"/>
      <c r="AG44" s="661"/>
      <c r="AH44" s="661"/>
      <c r="AI44" s="664"/>
      <c r="AM44" s="739"/>
    </row>
    <row r="45" spans="2:39">
      <c r="B45" s="283"/>
      <c r="C45" s="778" t="str">
        <f>IF($AM45=0,"",VLOOKUP($AM45,④女入力!$B$10:$AS$33,40))</f>
        <v/>
      </c>
      <c r="D45" s="779"/>
      <c r="E45" s="779"/>
      <c r="F45" s="780"/>
      <c r="G45" s="668" t="str">
        <f>IF($AM45=0,"",VLOOKUP($AM45,④女入力!$B$10:$AN$33,11))</f>
        <v/>
      </c>
      <c r="H45" s="669"/>
      <c r="I45" s="669"/>
      <c r="J45" s="670"/>
      <c r="K45" s="669" t="str">
        <f>IF($AM45=0,"",VLOOKUP($AM45,④女入力!$B$10:$AN$33,15))</f>
        <v/>
      </c>
      <c r="L45" s="669"/>
      <c r="M45" s="669"/>
      <c r="N45" s="671"/>
      <c r="O45" s="672" t="str">
        <f>IF($AM45=0,"",VLOOKUP($AM45,④女入力!$B$10:$AN$33,19))</f>
        <v/>
      </c>
      <c r="P45" s="672"/>
      <c r="Q45" s="672" t="str">
        <f>IF($AM45=0,"",VLOOKUP($AM45,④女入力!$B$10:$AN$33,21))</f>
        <v/>
      </c>
      <c r="R45" s="672"/>
      <c r="S45" s="653" t="str">
        <f>IF($AM45=0,"",VLOOKUP($AM45,④女入力!$B$10:$AN$33,23))</f>
        <v/>
      </c>
      <c r="T45" s="653"/>
      <c r="U45" s="653"/>
      <c r="V45" s="653"/>
      <c r="W45" s="653"/>
      <c r="X45" s="653"/>
      <c r="Y45" s="656" t="str">
        <f>IF($AM45=0,"",VLOOKUP($AM45,④女入力!$B$10:$AN$33,29))</f>
        <v/>
      </c>
      <c r="Z45" s="656"/>
      <c r="AA45" s="656"/>
      <c r="AB45" s="656"/>
      <c r="AC45" s="656"/>
      <c r="AD45" s="659" t="str">
        <f>IF($AM45=0,"",VLOOKUP($AM45,④女入力!$B$10:$AN$33,34))</f>
        <v/>
      </c>
      <c r="AE45" s="659"/>
      <c r="AF45" s="659"/>
      <c r="AG45" s="659" t="str">
        <f>IF($AM45=0,"",VLOOKUP($AM45,④女入力!$B$10:$AN$33,37))</f>
        <v/>
      </c>
      <c r="AH45" s="659"/>
      <c r="AI45" s="662"/>
      <c r="AM45" s="737">
        <f>⑦女選手!AD16</f>
        <v>0</v>
      </c>
    </row>
    <row r="46" spans="2:39">
      <c r="B46" s="283"/>
      <c r="C46" s="781"/>
      <c r="D46" s="782"/>
      <c r="E46" s="782"/>
      <c r="F46" s="783"/>
      <c r="G46" s="645" t="str">
        <f>IF($AM45=0,"",VLOOKUP($AM45,④女入力!$B$10:$AN$33,3))</f>
        <v/>
      </c>
      <c r="H46" s="646" t="e">
        <f t="shared" ref="H46:J47" si="12">IF(G46=0,"",VLOOKUP(G46,$B$12:$Q$28,6))</f>
        <v>#N/A</v>
      </c>
      <c r="I46" s="646" t="e">
        <f t="shared" si="12"/>
        <v>#N/A</v>
      </c>
      <c r="J46" s="647" t="e">
        <f t="shared" si="12"/>
        <v>#N/A</v>
      </c>
      <c r="K46" s="646" t="str">
        <f>IF($AM45=0,"",VLOOKUP($AM45,④女入力!$B$10:$AN$33,7))</f>
        <v/>
      </c>
      <c r="L46" s="646" t="e">
        <f t="shared" ref="L46:N47" si="13">IF(K46=0,"",VLOOKUP(K46,$B$12:$Q$28,6))</f>
        <v>#N/A</v>
      </c>
      <c r="M46" s="646" t="e">
        <f t="shared" si="13"/>
        <v>#N/A</v>
      </c>
      <c r="N46" s="651" t="e">
        <f t="shared" si="13"/>
        <v>#N/A</v>
      </c>
      <c r="O46" s="673"/>
      <c r="P46" s="673"/>
      <c r="Q46" s="673"/>
      <c r="R46" s="673"/>
      <c r="S46" s="654"/>
      <c r="T46" s="654"/>
      <c r="U46" s="654"/>
      <c r="V46" s="654"/>
      <c r="W46" s="654"/>
      <c r="X46" s="654"/>
      <c r="Y46" s="657"/>
      <c r="Z46" s="657"/>
      <c r="AA46" s="657"/>
      <c r="AB46" s="657"/>
      <c r="AC46" s="657"/>
      <c r="AD46" s="660"/>
      <c r="AE46" s="660"/>
      <c r="AF46" s="660"/>
      <c r="AG46" s="660"/>
      <c r="AH46" s="660"/>
      <c r="AI46" s="663"/>
      <c r="AM46" s="738"/>
    </row>
    <row r="47" spans="2:39" ht="14.25" thickBot="1">
      <c r="B47" s="283"/>
      <c r="C47" s="784"/>
      <c r="D47" s="785"/>
      <c r="E47" s="785"/>
      <c r="F47" s="786"/>
      <c r="G47" s="648" t="str">
        <f>IF($AN47=0,"",VLOOKUP($AN47,③男入力!$B$10:$AN$33,3))</f>
        <v/>
      </c>
      <c r="H47" s="649" t="e">
        <f t="shared" si="12"/>
        <v>#N/A</v>
      </c>
      <c r="I47" s="649" t="e">
        <f t="shared" si="12"/>
        <v>#N/A</v>
      </c>
      <c r="J47" s="650" t="e">
        <f t="shared" si="12"/>
        <v>#N/A</v>
      </c>
      <c r="K47" s="649" t="str">
        <f>IF($AN47=0,"",VLOOKUP($AN47,③男入力!$B$10:$AN$33,7))</f>
        <v/>
      </c>
      <c r="L47" s="649" t="e">
        <f t="shared" si="13"/>
        <v>#N/A</v>
      </c>
      <c r="M47" s="649" t="e">
        <f t="shared" si="13"/>
        <v>#N/A</v>
      </c>
      <c r="N47" s="652" t="e">
        <f t="shared" si="13"/>
        <v>#N/A</v>
      </c>
      <c r="O47" s="674"/>
      <c r="P47" s="674"/>
      <c r="Q47" s="674"/>
      <c r="R47" s="674"/>
      <c r="S47" s="655"/>
      <c r="T47" s="655"/>
      <c r="U47" s="655"/>
      <c r="V47" s="655"/>
      <c r="W47" s="655"/>
      <c r="X47" s="655"/>
      <c r="Y47" s="658"/>
      <c r="Z47" s="658"/>
      <c r="AA47" s="658"/>
      <c r="AB47" s="658"/>
      <c r="AC47" s="658"/>
      <c r="AD47" s="661"/>
      <c r="AE47" s="661"/>
      <c r="AF47" s="661"/>
      <c r="AG47" s="661"/>
      <c r="AH47" s="661"/>
      <c r="AI47" s="664"/>
      <c r="AM47" s="739"/>
    </row>
    <row r="48" spans="2:39">
      <c r="AB48" s="1" t="s">
        <v>27</v>
      </c>
    </row>
    <row r="49" spans="3:35" ht="7.5" customHeight="1"/>
    <row r="50" spans="3:35" ht="31.5" customHeight="1">
      <c r="C50" s="665" t="s">
        <v>324</v>
      </c>
      <c r="D50" s="642"/>
      <c r="E50" s="642"/>
      <c r="F50" s="642"/>
      <c r="G50" s="642"/>
      <c r="H50" s="642"/>
      <c r="I50" s="642"/>
      <c r="J50" s="642"/>
      <c r="K50" s="642"/>
      <c r="L50" s="642"/>
      <c r="M50" s="642"/>
      <c r="N50" s="642"/>
      <c r="O50" s="642"/>
      <c r="P50" s="642"/>
      <c r="Q50" s="642"/>
      <c r="R50" s="642"/>
      <c r="S50" s="642"/>
      <c r="T50" s="642"/>
      <c r="U50" s="642"/>
      <c r="V50" s="642"/>
      <c r="W50" s="642"/>
      <c r="X50" s="642"/>
      <c r="Y50" s="642"/>
      <c r="Z50" s="642"/>
      <c r="AA50" s="642"/>
      <c r="AB50" s="642"/>
      <c r="AC50" s="642"/>
      <c r="AD50" s="642"/>
      <c r="AE50" s="642"/>
      <c r="AF50" s="642"/>
      <c r="AG50" s="642"/>
      <c r="AH50" s="642"/>
      <c r="AI50" s="642"/>
    </row>
    <row r="51" spans="3:35" ht="7.5" customHeight="1"/>
    <row r="52" spans="3:35" ht="15.75" customHeight="1">
      <c r="C52" s="642" t="s">
        <v>325</v>
      </c>
      <c r="D52" s="642"/>
      <c r="E52" s="642"/>
      <c r="F52" s="642"/>
      <c r="G52" s="642"/>
      <c r="H52" s="642"/>
      <c r="I52" s="642"/>
      <c r="J52" s="642"/>
      <c r="K52" s="642"/>
      <c r="L52" s="642"/>
      <c r="M52" s="642"/>
      <c r="N52" s="642"/>
      <c r="O52" s="642"/>
      <c r="P52" s="642"/>
      <c r="Q52" s="642"/>
      <c r="R52" s="642"/>
      <c r="S52" s="642"/>
      <c r="T52" s="642"/>
      <c r="U52" s="642"/>
      <c r="V52" s="642"/>
      <c r="W52" s="642"/>
      <c r="X52" s="642"/>
      <c r="Y52" s="642"/>
      <c r="Z52" s="642"/>
      <c r="AA52" s="642"/>
      <c r="AB52" s="642"/>
      <c r="AC52" s="642"/>
      <c r="AD52" s="642"/>
      <c r="AE52" s="642"/>
      <c r="AF52" s="642"/>
      <c r="AG52" s="642"/>
      <c r="AH52" s="642"/>
      <c r="AI52" s="642"/>
    </row>
    <row r="53" spans="3:35" ht="7.5" customHeight="1"/>
    <row r="54" spans="3:35" ht="15.75" customHeight="1">
      <c r="D54" s="642" t="s">
        <v>326</v>
      </c>
      <c r="E54" s="642"/>
      <c r="F54" s="642"/>
      <c r="G54" s="642"/>
      <c r="H54" s="642"/>
      <c r="I54" s="642"/>
      <c r="J54" s="642"/>
      <c r="K54" s="642"/>
      <c r="L54" s="642"/>
      <c r="M54" s="642"/>
      <c r="N54" s="642"/>
      <c r="O54" s="642"/>
      <c r="P54" s="642"/>
      <c r="Q54" s="642"/>
      <c r="R54" s="642"/>
      <c r="S54" s="642"/>
      <c r="T54" s="642"/>
      <c r="U54" s="642"/>
      <c r="V54" s="642"/>
      <c r="W54" s="642"/>
      <c r="X54" s="642"/>
      <c r="Y54" s="642"/>
      <c r="Z54" s="642"/>
      <c r="AA54" s="642"/>
      <c r="AB54" s="642"/>
      <c r="AC54" s="642"/>
      <c r="AD54" s="642"/>
      <c r="AE54" s="642"/>
      <c r="AF54" s="642"/>
      <c r="AG54" s="642"/>
    </row>
    <row r="55" spans="3:35" ht="7.5" customHeight="1"/>
    <row r="56" spans="3:35" ht="15.75" customHeight="1">
      <c r="E56" s="321" t="s">
        <v>104</v>
      </c>
      <c r="G56" s="643">
        <f>⑧日付!$E$6</f>
        <v>2</v>
      </c>
      <c r="H56" s="643"/>
      <c r="I56" s="321" t="s">
        <v>28</v>
      </c>
      <c r="J56" s="643">
        <f>⑧日付!$H$6</f>
        <v>0</v>
      </c>
      <c r="K56" s="643"/>
      <c r="L56" s="321" t="s">
        <v>29</v>
      </c>
      <c r="M56" s="643">
        <f>⑧日付!$K$6</f>
        <v>0</v>
      </c>
      <c r="N56" s="643"/>
      <c r="O56" s="321" t="s">
        <v>30</v>
      </c>
      <c r="P56" s="321"/>
      <c r="Q56" s="321"/>
      <c r="R56" s="321"/>
      <c r="S56" s="321"/>
    </row>
    <row r="58" spans="3:35">
      <c r="O58" s="640" t="s">
        <v>3</v>
      </c>
      <c r="P58" s="640"/>
      <c r="Q58" s="640"/>
      <c r="R58" s="640"/>
      <c r="S58" s="644">
        <f>②基本情報!$B$8</f>
        <v>0</v>
      </c>
      <c r="T58" s="644"/>
      <c r="U58" s="644"/>
      <c r="V58" s="644"/>
      <c r="W58" s="644"/>
      <c r="X58" s="644"/>
      <c r="Y58" s="644"/>
      <c r="Z58" s="644"/>
      <c r="AA58" s="644"/>
      <c r="AB58" s="644"/>
      <c r="AC58" s="644"/>
      <c r="AD58" s="644"/>
      <c r="AE58" s="644"/>
      <c r="AF58" s="644"/>
      <c r="AG58" s="644"/>
      <c r="AH58" s="644"/>
      <c r="AI58" s="644"/>
    </row>
    <row r="60" spans="3:35">
      <c r="O60" s="640" t="s">
        <v>327</v>
      </c>
      <c r="P60" s="640"/>
      <c r="Q60" s="640"/>
      <c r="R60" s="640"/>
      <c r="T60" s="641">
        <f>②基本情報!$N$11</f>
        <v>0</v>
      </c>
      <c r="U60" s="641"/>
      <c r="V60" s="641"/>
      <c r="W60" s="641"/>
      <c r="X60" s="641"/>
      <c r="Y60" s="641"/>
      <c r="Z60" s="641"/>
      <c r="AA60" s="641"/>
      <c r="AB60" s="641"/>
      <c r="AC60" s="641"/>
      <c r="AD60" s="641"/>
      <c r="AE60" s="641"/>
      <c r="AF60" s="321" t="s">
        <v>328</v>
      </c>
      <c r="AG60" s="321"/>
      <c r="AH60" s="321"/>
    </row>
    <row r="63" spans="3:35" ht="24" customHeight="1">
      <c r="H63" s="306" t="s">
        <v>104</v>
      </c>
      <c r="I63" s="2"/>
      <c r="J63" s="2"/>
      <c r="K63" s="714">
        <f>⑧日付!$E$6</f>
        <v>2</v>
      </c>
      <c r="L63" s="714"/>
      <c r="M63" s="714"/>
      <c r="N63" s="307"/>
      <c r="O63" s="322" t="s">
        <v>28</v>
      </c>
      <c r="P63" s="322" t="s">
        <v>312</v>
      </c>
      <c r="Q63" s="2"/>
      <c r="R63" s="715">
        <f>Top!$B$7</f>
        <v>0</v>
      </c>
      <c r="S63" s="715"/>
      <c r="T63" s="715"/>
      <c r="U63" s="715"/>
      <c r="V63" s="715"/>
      <c r="W63" s="715"/>
      <c r="X63" s="715"/>
      <c r="Y63" s="715"/>
      <c r="Z63" s="715"/>
      <c r="AA63" s="715"/>
      <c r="AB63" s="715"/>
      <c r="AC63" s="715"/>
      <c r="AD63" s="715"/>
      <c r="AE63" s="715"/>
      <c r="AF63" s="715"/>
      <c r="AG63" s="715"/>
      <c r="AH63" s="715"/>
      <c r="AI63" s="715"/>
    </row>
    <row r="64" spans="3:35" ht="24" customHeight="1">
      <c r="H64" s="308"/>
      <c r="I64" s="2"/>
      <c r="J64" s="2"/>
      <c r="K64" s="2"/>
      <c r="L64" s="2"/>
      <c r="M64" s="2"/>
      <c r="N64" s="2"/>
      <c r="O64" s="716">
        <f>Top!$B$8</f>
        <v>0</v>
      </c>
      <c r="P64" s="717"/>
      <c r="Q64" s="717"/>
      <c r="R64" s="717"/>
      <c r="S64" s="717"/>
      <c r="T64" s="718" t="s">
        <v>313</v>
      </c>
      <c r="U64" s="719"/>
      <c r="V64" s="719"/>
      <c r="W64" s="719"/>
      <c r="X64" s="719"/>
      <c r="Y64" s="719"/>
      <c r="Z64" s="719"/>
      <c r="AA64" s="2"/>
      <c r="AB64" s="2"/>
      <c r="AC64" s="2"/>
      <c r="AD64" s="2"/>
    </row>
    <row r="65" spans="3:35" ht="24" customHeight="1">
      <c r="H65" s="720" t="s">
        <v>332</v>
      </c>
      <c r="I65" s="721"/>
      <c r="J65" s="721"/>
      <c r="K65" s="721"/>
      <c r="L65" s="721"/>
      <c r="M65" s="721"/>
      <c r="N65" s="721"/>
      <c r="O65" s="721"/>
      <c r="P65" s="721"/>
      <c r="Q65" s="721"/>
      <c r="R65" s="721"/>
      <c r="S65" s="721"/>
      <c r="T65" s="721"/>
      <c r="U65" s="721"/>
      <c r="V65" s="721"/>
      <c r="W65" s="721"/>
      <c r="X65" s="721"/>
      <c r="Y65" s="721"/>
      <c r="Z65" s="721"/>
      <c r="AA65" s="721"/>
      <c r="AB65" s="721"/>
      <c r="AC65" s="721"/>
      <c r="AD65" s="721"/>
    </row>
    <row r="66" spans="3:35" ht="14.25" thickBot="1"/>
    <row r="67" spans="3:35">
      <c r="C67" s="722" t="s">
        <v>0</v>
      </c>
      <c r="D67" s="723"/>
      <c r="E67" s="723"/>
      <c r="F67" s="723"/>
      <c r="G67" s="723"/>
      <c r="H67" s="723"/>
      <c r="I67" s="723"/>
      <c r="J67" s="724"/>
      <c r="K67" s="725" t="s">
        <v>0</v>
      </c>
      <c r="L67" s="726"/>
      <c r="M67" s="726"/>
      <c r="N67" s="727"/>
      <c r="O67" s="728" t="s">
        <v>1</v>
      </c>
      <c r="P67" s="728"/>
      <c r="Q67" s="728"/>
      <c r="R67" s="728"/>
      <c r="S67" s="728"/>
      <c r="T67" s="728"/>
      <c r="U67" s="728"/>
      <c r="V67" s="728"/>
      <c r="W67" s="728"/>
      <c r="X67" s="728"/>
      <c r="Y67" s="728"/>
      <c r="Z67" s="728"/>
      <c r="AA67" s="728"/>
      <c r="AB67" s="728"/>
      <c r="AC67" s="723" t="s">
        <v>2</v>
      </c>
      <c r="AD67" s="723"/>
      <c r="AE67" s="723"/>
      <c r="AF67" s="723"/>
      <c r="AG67" s="723"/>
      <c r="AH67" s="723"/>
      <c r="AI67" s="730"/>
    </row>
    <row r="68" spans="3:35">
      <c r="C68" s="731" t="s">
        <v>3</v>
      </c>
      <c r="D68" s="732"/>
      <c r="E68" s="732"/>
      <c r="F68" s="732"/>
      <c r="G68" s="732"/>
      <c r="H68" s="732"/>
      <c r="I68" s="732"/>
      <c r="J68" s="733"/>
      <c r="K68" s="734" t="s">
        <v>4</v>
      </c>
      <c r="L68" s="735"/>
      <c r="M68" s="735"/>
      <c r="N68" s="736"/>
      <c r="O68" s="729"/>
      <c r="P68" s="729"/>
      <c r="Q68" s="729"/>
      <c r="R68" s="729"/>
      <c r="S68" s="729"/>
      <c r="T68" s="729"/>
      <c r="U68" s="729"/>
      <c r="V68" s="729"/>
      <c r="W68" s="729"/>
      <c r="X68" s="729"/>
      <c r="Y68" s="729"/>
      <c r="Z68" s="729"/>
      <c r="AA68" s="729"/>
      <c r="AB68" s="729"/>
      <c r="AC68" s="626"/>
      <c r="AD68" s="626"/>
      <c r="AE68" s="626"/>
      <c r="AF68" s="626"/>
      <c r="AG68" s="626"/>
      <c r="AH68" s="626"/>
      <c r="AI68" s="627"/>
    </row>
    <row r="69" spans="3:35">
      <c r="C69" s="705">
        <f>②基本情報!$B$7</f>
        <v>0</v>
      </c>
      <c r="D69" s="706"/>
      <c r="E69" s="706"/>
      <c r="F69" s="706"/>
      <c r="G69" s="706"/>
      <c r="H69" s="706"/>
      <c r="I69" s="706"/>
      <c r="J69" s="707"/>
      <c r="K69" s="740">
        <f>②基本情報!$J$7</f>
        <v>0</v>
      </c>
      <c r="L69" s="741"/>
      <c r="M69" s="741"/>
      <c r="N69" s="742"/>
      <c r="O69" s="309" t="s">
        <v>5</v>
      </c>
      <c r="P69" s="743">
        <f>②基本情報!$O$7</f>
        <v>0</v>
      </c>
      <c r="Q69" s="744"/>
      <c r="R69" s="744"/>
      <c r="S69" s="744"/>
      <c r="T69" s="744"/>
      <c r="U69" s="744"/>
      <c r="V69" s="744"/>
      <c r="W69" s="744"/>
      <c r="X69" s="744"/>
      <c r="Y69" s="744"/>
      <c r="Z69" s="744"/>
      <c r="AA69" s="744"/>
      <c r="AB69" s="744"/>
      <c r="AC69" s="745">
        <f>②基本情報!$AB$7</f>
        <v>0</v>
      </c>
      <c r="AD69" s="745"/>
      <c r="AE69" s="745"/>
      <c r="AF69" s="745"/>
      <c r="AG69" s="745"/>
      <c r="AH69" s="745"/>
      <c r="AI69" s="746"/>
    </row>
    <row r="70" spans="3:35">
      <c r="C70" s="708">
        <f>②基本情報!$B$8</f>
        <v>0</v>
      </c>
      <c r="D70" s="709"/>
      <c r="E70" s="709"/>
      <c r="F70" s="709"/>
      <c r="G70" s="709"/>
      <c r="H70" s="709"/>
      <c r="I70" s="709"/>
      <c r="J70" s="710"/>
      <c r="K70" s="751">
        <f>②基本情報!$J$8</f>
        <v>0</v>
      </c>
      <c r="L70" s="751"/>
      <c r="M70" s="751"/>
      <c r="N70" s="751"/>
      <c r="O70" s="753">
        <f>②基本情報!$R$8</f>
        <v>0</v>
      </c>
      <c r="P70" s="753"/>
      <c r="Q70" s="753"/>
      <c r="R70" s="753"/>
      <c r="S70" s="753"/>
      <c r="T70" s="753"/>
      <c r="U70" s="753"/>
      <c r="V70" s="753"/>
      <c r="W70" s="753"/>
      <c r="X70" s="753"/>
      <c r="Y70" s="753"/>
      <c r="Z70" s="753"/>
      <c r="AA70" s="753"/>
      <c r="AB70" s="753"/>
      <c r="AC70" s="747"/>
      <c r="AD70" s="747"/>
      <c r="AE70" s="747"/>
      <c r="AF70" s="747"/>
      <c r="AG70" s="747"/>
      <c r="AH70" s="747"/>
      <c r="AI70" s="748"/>
    </row>
    <row r="71" spans="3:35" ht="14.25" thickBot="1">
      <c r="C71" s="711"/>
      <c r="D71" s="712"/>
      <c r="E71" s="712"/>
      <c r="F71" s="712"/>
      <c r="G71" s="712"/>
      <c r="H71" s="712"/>
      <c r="I71" s="712"/>
      <c r="J71" s="713"/>
      <c r="K71" s="752"/>
      <c r="L71" s="752"/>
      <c r="M71" s="752"/>
      <c r="N71" s="752"/>
      <c r="O71" s="754"/>
      <c r="P71" s="754"/>
      <c r="Q71" s="754"/>
      <c r="R71" s="754"/>
      <c r="S71" s="754"/>
      <c r="T71" s="754"/>
      <c r="U71" s="754"/>
      <c r="V71" s="754"/>
      <c r="W71" s="754"/>
      <c r="X71" s="754"/>
      <c r="Y71" s="754"/>
      <c r="Z71" s="754"/>
      <c r="AA71" s="754"/>
      <c r="AB71" s="754"/>
      <c r="AC71" s="749"/>
      <c r="AD71" s="749"/>
      <c r="AE71" s="749"/>
      <c r="AF71" s="749"/>
      <c r="AG71" s="749"/>
      <c r="AH71" s="749"/>
      <c r="AI71" s="750"/>
    </row>
    <row r="72" spans="3:35" ht="14.25" thickBot="1"/>
    <row r="73" spans="3:35">
      <c r="C73" s="675" t="s">
        <v>366</v>
      </c>
      <c r="D73" s="551"/>
      <c r="E73" s="551"/>
      <c r="F73" s="551"/>
      <c r="G73" s="676"/>
      <c r="H73" s="551" t="s">
        <v>6</v>
      </c>
      <c r="I73" s="551"/>
      <c r="J73" s="676"/>
      <c r="K73" s="692">
        <f>②基本情報!$E$38</f>
        <v>0</v>
      </c>
      <c r="L73" s="692"/>
      <c r="M73" s="692"/>
      <c r="N73" s="693"/>
      <c r="O73" s="686" t="s">
        <v>0</v>
      </c>
      <c r="P73" s="687"/>
      <c r="Q73" s="687"/>
      <c r="R73" s="687"/>
      <c r="S73" s="687"/>
      <c r="T73" s="687"/>
      <c r="U73" s="687"/>
      <c r="V73" s="804">
        <f>②基本情報!$P$38</f>
        <v>0</v>
      </c>
      <c r="W73" s="805"/>
      <c r="X73" s="805"/>
      <c r="Y73" s="805"/>
      <c r="Z73" s="805"/>
      <c r="AA73" s="805"/>
      <c r="AB73" s="806"/>
      <c r="AC73" s="805">
        <f>②基本情報!$W$38</f>
        <v>0</v>
      </c>
      <c r="AD73" s="805"/>
      <c r="AE73" s="805"/>
      <c r="AF73" s="805"/>
      <c r="AG73" s="805"/>
      <c r="AH73" s="805"/>
      <c r="AI73" s="807"/>
    </row>
    <row r="74" spans="3:35">
      <c r="C74" s="666"/>
      <c r="D74" s="554"/>
      <c r="E74" s="554"/>
      <c r="F74" s="554"/>
      <c r="G74" s="667"/>
      <c r="H74" s="554"/>
      <c r="I74" s="554"/>
      <c r="J74" s="667"/>
      <c r="K74" s="646"/>
      <c r="L74" s="646"/>
      <c r="M74" s="646"/>
      <c r="N74" s="646"/>
      <c r="O74" s="683" t="s">
        <v>9</v>
      </c>
      <c r="P74" s="684"/>
      <c r="Q74" s="684"/>
      <c r="R74" s="684"/>
      <c r="S74" s="684"/>
      <c r="T74" s="684"/>
      <c r="U74" s="684"/>
      <c r="V74" s="808">
        <f>②基本情報!$P$39</f>
        <v>0</v>
      </c>
      <c r="W74" s="699"/>
      <c r="X74" s="699"/>
      <c r="Y74" s="699"/>
      <c r="Z74" s="699"/>
      <c r="AA74" s="699"/>
      <c r="AB74" s="700"/>
      <c r="AC74" s="643">
        <f>②基本情報!$W$39</f>
        <v>0</v>
      </c>
      <c r="AD74" s="643"/>
      <c r="AE74" s="643"/>
      <c r="AF74" s="643"/>
      <c r="AG74" s="643"/>
      <c r="AH74" s="643"/>
      <c r="AI74" s="810"/>
    </row>
    <row r="75" spans="3:35">
      <c r="C75" s="689"/>
      <c r="D75" s="690"/>
      <c r="E75" s="690"/>
      <c r="F75" s="690"/>
      <c r="G75" s="691"/>
      <c r="H75" s="690"/>
      <c r="I75" s="690"/>
      <c r="J75" s="691"/>
      <c r="K75" s="694"/>
      <c r="L75" s="694"/>
      <c r="M75" s="694"/>
      <c r="N75" s="694"/>
      <c r="O75" s="697"/>
      <c r="P75" s="690"/>
      <c r="Q75" s="690"/>
      <c r="R75" s="690"/>
      <c r="S75" s="690"/>
      <c r="T75" s="690"/>
      <c r="U75" s="690"/>
      <c r="V75" s="809"/>
      <c r="W75" s="694"/>
      <c r="X75" s="694"/>
      <c r="Y75" s="694"/>
      <c r="Z75" s="694"/>
      <c r="AA75" s="694"/>
      <c r="AB75" s="701"/>
      <c r="AC75" s="811"/>
      <c r="AD75" s="811"/>
      <c r="AE75" s="811"/>
      <c r="AF75" s="811"/>
      <c r="AG75" s="811"/>
      <c r="AH75" s="811"/>
      <c r="AI75" s="812"/>
    </row>
    <row r="76" spans="3:35">
      <c r="C76" s="571" t="s">
        <v>315</v>
      </c>
      <c r="D76" s="543"/>
      <c r="E76" s="543"/>
      <c r="F76" s="543"/>
      <c r="G76" s="543"/>
      <c r="H76" s="543"/>
      <c r="I76" s="543"/>
      <c r="J76" s="548"/>
      <c r="K76" s="542" t="s">
        <v>316</v>
      </c>
      <c r="L76" s="543"/>
      <c r="M76" s="543"/>
      <c r="N76" s="543"/>
      <c r="O76" s="543"/>
      <c r="P76" s="543"/>
      <c r="Q76" s="803"/>
      <c r="R76" s="679">
        <f>②基本情報!$P$41</f>
        <v>0</v>
      </c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80"/>
    </row>
    <row r="77" spans="3:35" ht="14.25" thickBot="1">
      <c r="C77" s="572"/>
      <c r="D77" s="546"/>
      <c r="E77" s="546"/>
      <c r="F77" s="546"/>
      <c r="G77" s="546"/>
      <c r="H77" s="546"/>
      <c r="I77" s="546"/>
      <c r="J77" s="549"/>
      <c r="K77" s="545"/>
      <c r="L77" s="546"/>
      <c r="M77" s="546"/>
      <c r="N77" s="546"/>
      <c r="O77" s="546"/>
      <c r="P77" s="546"/>
      <c r="Q77" s="678"/>
      <c r="R77" s="649"/>
      <c r="S77" s="649"/>
      <c r="T77" s="649"/>
      <c r="U77" s="649"/>
      <c r="V77" s="649"/>
      <c r="W77" s="649"/>
      <c r="X77" s="649"/>
      <c r="Y77" s="649"/>
      <c r="Z77" s="649"/>
      <c r="AA77" s="649"/>
      <c r="AB77" s="649"/>
      <c r="AC77" s="649"/>
      <c r="AD77" s="649"/>
      <c r="AE77" s="649"/>
      <c r="AF77" s="649"/>
      <c r="AG77" s="649"/>
      <c r="AH77" s="649"/>
      <c r="AI77" s="681"/>
    </row>
    <row r="78" spans="3:35" ht="14.25" thickBot="1"/>
    <row r="79" spans="3:35">
      <c r="C79" s="774" t="s">
        <v>180</v>
      </c>
      <c r="D79" s="692"/>
      <c r="E79" s="692"/>
      <c r="F79" s="692"/>
      <c r="G79" s="693"/>
      <c r="H79" s="692">
        <f>②基本情報!$B$57</f>
        <v>0</v>
      </c>
      <c r="I79" s="692"/>
      <c r="J79" s="692"/>
      <c r="K79" s="692"/>
      <c r="L79" s="692"/>
      <c r="M79" s="692"/>
      <c r="N79" s="693"/>
      <c r="O79" s="759" t="s">
        <v>0</v>
      </c>
      <c r="P79" s="760"/>
      <c r="Q79" s="760"/>
      <c r="R79" s="760"/>
      <c r="S79" s="760"/>
      <c r="T79" s="760"/>
      <c r="U79" s="761"/>
      <c r="V79" s="669">
        <f>②基本情報!$L$56</f>
        <v>0</v>
      </c>
      <c r="W79" s="669"/>
      <c r="X79" s="669"/>
      <c r="Y79" s="669"/>
      <c r="Z79" s="669"/>
      <c r="AA79" s="669"/>
      <c r="AB79" s="669"/>
      <c r="AC79" s="668">
        <f>②基本情報!$Q$56</f>
        <v>0</v>
      </c>
      <c r="AD79" s="669"/>
      <c r="AE79" s="669"/>
      <c r="AF79" s="669"/>
      <c r="AG79" s="669"/>
      <c r="AH79" s="669"/>
      <c r="AI79" s="696"/>
    </row>
    <row r="80" spans="3:35">
      <c r="C80" s="775"/>
      <c r="D80" s="646"/>
      <c r="E80" s="646"/>
      <c r="F80" s="646"/>
      <c r="G80" s="651"/>
      <c r="H80" s="646"/>
      <c r="I80" s="646"/>
      <c r="J80" s="646"/>
      <c r="K80" s="646"/>
      <c r="L80" s="646"/>
      <c r="M80" s="646"/>
      <c r="N80" s="651"/>
      <c r="O80" s="762" t="s">
        <v>11</v>
      </c>
      <c r="P80" s="763"/>
      <c r="Q80" s="763"/>
      <c r="R80" s="763"/>
      <c r="S80" s="763"/>
      <c r="T80" s="763"/>
      <c r="U80" s="764"/>
      <c r="V80" s="699">
        <f>②基本情報!$L$57</f>
        <v>0</v>
      </c>
      <c r="W80" s="699"/>
      <c r="X80" s="699"/>
      <c r="Y80" s="699"/>
      <c r="Z80" s="699"/>
      <c r="AA80" s="699"/>
      <c r="AB80" s="699"/>
      <c r="AC80" s="768">
        <f>②基本情報!$Q$57</f>
        <v>0</v>
      </c>
      <c r="AD80" s="769"/>
      <c r="AE80" s="769"/>
      <c r="AF80" s="769"/>
      <c r="AG80" s="769"/>
      <c r="AH80" s="769"/>
      <c r="AI80" s="770"/>
    </row>
    <row r="81" spans="2:39" ht="14.25" thickBot="1">
      <c r="C81" s="776"/>
      <c r="D81" s="649"/>
      <c r="E81" s="649"/>
      <c r="F81" s="649"/>
      <c r="G81" s="652"/>
      <c r="H81" s="649"/>
      <c r="I81" s="649"/>
      <c r="J81" s="649"/>
      <c r="K81" s="649"/>
      <c r="L81" s="649"/>
      <c r="M81" s="649"/>
      <c r="N81" s="652"/>
      <c r="O81" s="765"/>
      <c r="P81" s="766"/>
      <c r="Q81" s="766"/>
      <c r="R81" s="766"/>
      <c r="S81" s="766"/>
      <c r="T81" s="766"/>
      <c r="U81" s="767"/>
      <c r="V81" s="649"/>
      <c r="W81" s="649"/>
      <c r="X81" s="649"/>
      <c r="Y81" s="649"/>
      <c r="Z81" s="649"/>
      <c r="AA81" s="649"/>
      <c r="AB81" s="649"/>
      <c r="AC81" s="771"/>
      <c r="AD81" s="772"/>
      <c r="AE81" s="772"/>
      <c r="AF81" s="772"/>
      <c r="AG81" s="772"/>
      <c r="AH81" s="772"/>
      <c r="AI81" s="773"/>
    </row>
    <row r="82" spans="2:39" ht="14.25" thickBot="1"/>
    <row r="83" spans="2:39">
      <c r="C83" s="675" t="s">
        <v>331</v>
      </c>
      <c r="D83" s="551"/>
      <c r="E83" s="551"/>
      <c r="F83" s="676"/>
      <c r="G83" s="686" t="s">
        <v>317</v>
      </c>
      <c r="H83" s="687"/>
      <c r="I83" s="687"/>
      <c r="J83" s="687"/>
      <c r="K83" s="687"/>
      <c r="L83" s="687"/>
      <c r="M83" s="687"/>
      <c r="N83" s="688"/>
      <c r="O83" s="558" t="s">
        <v>14</v>
      </c>
      <c r="P83" s="558"/>
      <c r="Q83" s="558" t="s">
        <v>15</v>
      </c>
      <c r="R83" s="558"/>
      <c r="S83" s="558" t="s">
        <v>16</v>
      </c>
      <c r="T83" s="558"/>
      <c r="U83" s="558"/>
      <c r="V83" s="558"/>
      <c r="W83" s="558"/>
      <c r="X83" s="558"/>
      <c r="Y83" s="561" t="s">
        <v>17</v>
      </c>
      <c r="Z83" s="558"/>
      <c r="AA83" s="558"/>
      <c r="AB83" s="558"/>
      <c r="AC83" s="558"/>
      <c r="AD83" s="562" t="s">
        <v>18</v>
      </c>
      <c r="AE83" s="562"/>
      <c r="AF83" s="562"/>
      <c r="AG83" s="562" t="s">
        <v>19</v>
      </c>
      <c r="AH83" s="562"/>
      <c r="AI83" s="755"/>
    </row>
    <row r="84" spans="2:39">
      <c r="C84" s="666"/>
      <c r="D84" s="554"/>
      <c r="E84" s="554"/>
      <c r="F84" s="667"/>
      <c r="G84" s="683" t="s">
        <v>20</v>
      </c>
      <c r="H84" s="684"/>
      <c r="I84" s="684"/>
      <c r="J84" s="685"/>
      <c r="K84" s="554" t="s">
        <v>21</v>
      </c>
      <c r="L84" s="554"/>
      <c r="M84" s="554"/>
      <c r="N84" s="667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63"/>
      <c r="AE84" s="563"/>
      <c r="AF84" s="563"/>
      <c r="AG84" s="563"/>
      <c r="AH84" s="563"/>
      <c r="AI84" s="756"/>
    </row>
    <row r="85" spans="2:39" ht="14.25" thickBot="1">
      <c r="C85" s="572"/>
      <c r="D85" s="546"/>
      <c r="E85" s="546"/>
      <c r="F85" s="549"/>
      <c r="G85" s="545"/>
      <c r="H85" s="546"/>
      <c r="I85" s="546"/>
      <c r="J85" s="678"/>
      <c r="K85" s="546"/>
      <c r="L85" s="546"/>
      <c r="M85" s="546"/>
      <c r="N85" s="549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682"/>
      <c r="AE85" s="682"/>
      <c r="AF85" s="682"/>
      <c r="AG85" s="682"/>
      <c r="AH85" s="682"/>
      <c r="AI85" s="757"/>
    </row>
    <row r="86" spans="2:39">
      <c r="B86" s="283"/>
      <c r="C86" s="778" t="str">
        <f>IF($AM86=0,"",VLOOKUP($AM86,④女入力!$B$10:$AS$33,40))</f>
        <v/>
      </c>
      <c r="D86" s="779"/>
      <c r="E86" s="779"/>
      <c r="F86" s="780"/>
      <c r="G86" s="668" t="str">
        <f>IF($AM86=0,"",VLOOKUP($AM86,④女入力!$B$10:$AN$33,11))</f>
        <v/>
      </c>
      <c r="H86" s="669"/>
      <c r="I86" s="669"/>
      <c r="J86" s="670"/>
      <c r="K86" s="669" t="str">
        <f>IF($AM86=0,"",VLOOKUP($AM86,④女入力!$B$10:$AN$33,15))</f>
        <v/>
      </c>
      <c r="L86" s="669"/>
      <c r="M86" s="669"/>
      <c r="N86" s="671"/>
      <c r="O86" s="672" t="str">
        <f>IF($AM86=0,"",VLOOKUP($AM86,④女入力!$B$10:$AN$33,19))</f>
        <v/>
      </c>
      <c r="P86" s="672"/>
      <c r="Q86" s="672" t="str">
        <f>IF($AM86=0,"",VLOOKUP($AM86,④女入力!$B$10:$AN$33,21))</f>
        <v/>
      </c>
      <c r="R86" s="672"/>
      <c r="S86" s="653" t="str">
        <f>IF($AM86=0,"",VLOOKUP($AM86,④女入力!$B$10:$AN$33,23))</f>
        <v/>
      </c>
      <c r="T86" s="653"/>
      <c r="U86" s="653"/>
      <c r="V86" s="653"/>
      <c r="W86" s="653"/>
      <c r="X86" s="653"/>
      <c r="Y86" s="656" t="str">
        <f>IF($AM86=0,"",VLOOKUP($AM86,④女入力!$B$10:$AN$33,29))</f>
        <v/>
      </c>
      <c r="Z86" s="656"/>
      <c r="AA86" s="656"/>
      <c r="AB86" s="656"/>
      <c r="AC86" s="656"/>
      <c r="AD86" s="659" t="str">
        <f>IF($AM86=0,"",VLOOKUP($AM86,④女入力!$B$10:$AN$33,34))</f>
        <v/>
      </c>
      <c r="AE86" s="659"/>
      <c r="AF86" s="659"/>
      <c r="AG86" s="659" t="str">
        <f>IF($AM86=0,"",VLOOKUP($AM86,④女入力!$B$10:$AN$33,37))</f>
        <v/>
      </c>
      <c r="AH86" s="659"/>
      <c r="AI86" s="662"/>
      <c r="AM86" s="737">
        <f>⑦女選手!AD17</f>
        <v>0</v>
      </c>
    </row>
    <row r="87" spans="2:39">
      <c r="B87" s="283"/>
      <c r="C87" s="781"/>
      <c r="D87" s="782"/>
      <c r="E87" s="782"/>
      <c r="F87" s="783"/>
      <c r="G87" s="645" t="str">
        <f>IF($AM86=0,"",VLOOKUP($AM86,④女入力!$B$10:$AN$33,3))</f>
        <v/>
      </c>
      <c r="H87" s="646" t="e">
        <f t="shared" ref="H87:J88" si="14">IF(G87=0,"",VLOOKUP(G87,$B$12:$Q$28,6))</f>
        <v>#N/A</v>
      </c>
      <c r="I87" s="646" t="e">
        <f t="shared" si="14"/>
        <v>#N/A</v>
      </c>
      <c r="J87" s="647" t="e">
        <f t="shared" si="14"/>
        <v>#N/A</v>
      </c>
      <c r="K87" s="646" t="str">
        <f>IF($AM86=0,"",VLOOKUP($AM86,④女入力!$B$10:$AN$33,7))</f>
        <v/>
      </c>
      <c r="L87" s="646" t="e">
        <f t="shared" ref="L87:N88" si="15">IF(K87=0,"",VLOOKUP(K87,$B$12:$Q$28,6))</f>
        <v>#N/A</v>
      </c>
      <c r="M87" s="646" t="e">
        <f t="shared" si="15"/>
        <v>#N/A</v>
      </c>
      <c r="N87" s="651" t="e">
        <f t="shared" si="15"/>
        <v>#N/A</v>
      </c>
      <c r="O87" s="673"/>
      <c r="P87" s="673"/>
      <c r="Q87" s="673"/>
      <c r="R87" s="673"/>
      <c r="S87" s="654"/>
      <c r="T87" s="654"/>
      <c r="U87" s="654"/>
      <c r="V87" s="654"/>
      <c r="W87" s="654"/>
      <c r="X87" s="654"/>
      <c r="Y87" s="657"/>
      <c r="Z87" s="657"/>
      <c r="AA87" s="657"/>
      <c r="AB87" s="657"/>
      <c r="AC87" s="657"/>
      <c r="AD87" s="660"/>
      <c r="AE87" s="660"/>
      <c r="AF87" s="660"/>
      <c r="AG87" s="660"/>
      <c r="AH87" s="660"/>
      <c r="AI87" s="663"/>
      <c r="AM87" s="738"/>
    </row>
    <row r="88" spans="2:39" ht="14.25" thickBot="1">
      <c r="B88" s="283"/>
      <c r="C88" s="784"/>
      <c r="D88" s="785"/>
      <c r="E88" s="785"/>
      <c r="F88" s="786"/>
      <c r="G88" s="648" t="str">
        <f>IF($AN88=0,"",VLOOKUP($AN88,③男入力!$B$10:$AN$33,3))</f>
        <v/>
      </c>
      <c r="H88" s="649" t="e">
        <f t="shared" si="14"/>
        <v>#N/A</v>
      </c>
      <c r="I88" s="649" t="e">
        <f t="shared" si="14"/>
        <v>#N/A</v>
      </c>
      <c r="J88" s="650" t="e">
        <f t="shared" si="14"/>
        <v>#N/A</v>
      </c>
      <c r="K88" s="649" t="str">
        <f>IF($AN88=0,"",VLOOKUP($AN88,③男入力!$B$10:$AN$33,7))</f>
        <v/>
      </c>
      <c r="L88" s="649" t="e">
        <f t="shared" si="15"/>
        <v>#N/A</v>
      </c>
      <c r="M88" s="649" t="e">
        <f t="shared" si="15"/>
        <v>#N/A</v>
      </c>
      <c r="N88" s="652" t="e">
        <f t="shared" si="15"/>
        <v>#N/A</v>
      </c>
      <c r="O88" s="674"/>
      <c r="P88" s="674"/>
      <c r="Q88" s="674"/>
      <c r="R88" s="674"/>
      <c r="S88" s="655"/>
      <c r="T88" s="655"/>
      <c r="U88" s="655"/>
      <c r="V88" s="655"/>
      <c r="W88" s="655"/>
      <c r="X88" s="655"/>
      <c r="Y88" s="658"/>
      <c r="Z88" s="658"/>
      <c r="AA88" s="658"/>
      <c r="AB88" s="658"/>
      <c r="AC88" s="658"/>
      <c r="AD88" s="661"/>
      <c r="AE88" s="661"/>
      <c r="AF88" s="661"/>
      <c r="AG88" s="661"/>
      <c r="AH88" s="661"/>
      <c r="AI88" s="664"/>
      <c r="AM88" s="739"/>
    </row>
    <row r="89" spans="2:39">
      <c r="B89" s="283"/>
      <c r="C89" s="778" t="str">
        <f>IF($AM89=0,"",VLOOKUP($AM89,④女入力!$B$10:$AS$33,40))</f>
        <v/>
      </c>
      <c r="D89" s="779"/>
      <c r="E89" s="779"/>
      <c r="F89" s="780"/>
      <c r="G89" s="668" t="str">
        <f>IF($AM89=0,"",VLOOKUP($AM89,④女入力!$B$10:$AN$33,11))</f>
        <v/>
      </c>
      <c r="H89" s="669"/>
      <c r="I89" s="669"/>
      <c r="J89" s="670"/>
      <c r="K89" s="669" t="str">
        <f>IF($AM89=0,"",VLOOKUP($AM89,④女入力!$B$10:$AN$33,15))</f>
        <v/>
      </c>
      <c r="L89" s="669"/>
      <c r="M89" s="669"/>
      <c r="N89" s="671"/>
      <c r="O89" s="672" t="str">
        <f>IF($AM89=0,"",VLOOKUP($AM89,④女入力!$B$10:$AN$33,19))</f>
        <v/>
      </c>
      <c r="P89" s="672"/>
      <c r="Q89" s="672" t="str">
        <f>IF($AM89=0,"",VLOOKUP($AM89,④女入力!$B$10:$AN$33,21))</f>
        <v/>
      </c>
      <c r="R89" s="672"/>
      <c r="S89" s="653" t="str">
        <f>IF($AM89=0,"",VLOOKUP($AM89,④女入力!$B$10:$AN$33,23))</f>
        <v/>
      </c>
      <c r="T89" s="653"/>
      <c r="U89" s="653"/>
      <c r="V89" s="653"/>
      <c r="W89" s="653"/>
      <c r="X89" s="653"/>
      <c r="Y89" s="656" t="str">
        <f>IF($AM89=0,"",VLOOKUP($AM89,④女入力!$B$10:$AN$33,29))</f>
        <v/>
      </c>
      <c r="Z89" s="656"/>
      <c r="AA89" s="656"/>
      <c r="AB89" s="656"/>
      <c r="AC89" s="656"/>
      <c r="AD89" s="659" t="str">
        <f>IF($AM89=0,"",VLOOKUP($AM89,④女入力!$B$10:$AN$33,34))</f>
        <v/>
      </c>
      <c r="AE89" s="659"/>
      <c r="AF89" s="659"/>
      <c r="AG89" s="659" t="str">
        <f>IF($AM89=0,"",VLOOKUP($AM89,④女入力!$B$10:$AN$33,37))</f>
        <v/>
      </c>
      <c r="AH89" s="659"/>
      <c r="AI89" s="662"/>
      <c r="AM89" s="737">
        <f>⑦女選手!AD18</f>
        <v>0</v>
      </c>
    </row>
    <row r="90" spans="2:39">
      <c r="B90" s="283"/>
      <c r="C90" s="781"/>
      <c r="D90" s="782"/>
      <c r="E90" s="782"/>
      <c r="F90" s="783"/>
      <c r="G90" s="645" t="str">
        <f>IF($AM89=0,"",VLOOKUP($AM89,④女入力!$B$10:$AN$33,3))</f>
        <v/>
      </c>
      <c r="H90" s="646" t="e">
        <f t="shared" ref="H90:J91" si="16">IF(G90=0,"",VLOOKUP(G90,$B$12:$Q$28,6))</f>
        <v>#N/A</v>
      </c>
      <c r="I90" s="646" t="e">
        <f t="shared" si="16"/>
        <v>#N/A</v>
      </c>
      <c r="J90" s="647" t="e">
        <f t="shared" si="16"/>
        <v>#N/A</v>
      </c>
      <c r="K90" s="646" t="str">
        <f>IF($AM89=0,"",VLOOKUP($AM89,④女入力!$B$10:$AN$33,7))</f>
        <v/>
      </c>
      <c r="L90" s="646" t="e">
        <f t="shared" ref="L90:N91" si="17">IF(K90=0,"",VLOOKUP(K90,$B$12:$Q$28,6))</f>
        <v>#N/A</v>
      </c>
      <c r="M90" s="646" t="e">
        <f t="shared" si="17"/>
        <v>#N/A</v>
      </c>
      <c r="N90" s="651" t="e">
        <f t="shared" si="17"/>
        <v>#N/A</v>
      </c>
      <c r="O90" s="673"/>
      <c r="P90" s="673"/>
      <c r="Q90" s="673"/>
      <c r="R90" s="673"/>
      <c r="S90" s="654"/>
      <c r="T90" s="654"/>
      <c r="U90" s="654"/>
      <c r="V90" s="654"/>
      <c r="W90" s="654"/>
      <c r="X90" s="654"/>
      <c r="Y90" s="657"/>
      <c r="Z90" s="657"/>
      <c r="AA90" s="657"/>
      <c r="AB90" s="657"/>
      <c r="AC90" s="657"/>
      <c r="AD90" s="660"/>
      <c r="AE90" s="660"/>
      <c r="AF90" s="660"/>
      <c r="AG90" s="660"/>
      <c r="AH90" s="660"/>
      <c r="AI90" s="663"/>
      <c r="AM90" s="738"/>
    </row>
    <row r="91" spans="2:39" ht="14.25" thickBot="1">
      <c r="B91" s="283"/>
      <c r="C91" s="784"/>
      <c r="D91" s="785"/>
      <c r="E91" s="785"/>
      <c r="F91" s="786"/>
      <c r="G91" s="648" t="str">
        <f>IF($AN91=0,"",VLOOKUP($AN91,③男入力!$B$10:$AN$33,3))</f>
        <v/>
      </c>
      <c r="H91" s="649" t="e">
        <f t="shared" si="16"/>
        <v>#N/A</v>
      </c>
      <c r="I91" s="649" t="e">
        <f t="shared" si="16"/>
        <v>#N/A</v>
      </c>
      <c r="J91" s="650" t="e">
        <f t="shared" si="16"/>
        <v>#N/A</v>
      </c>
      <c r="K91" s="649" t="str">
        <f>IF($AN91=0,"",VLOOKUP($AN91,③男入力!$B$10:$AN$33,7))</f>
        <v/>
      </c>
      <c r="L91" s="649" t="e">
        <f t="shared" si="17"/>
        <v>#N/A</v>
      </c>
      <c r="M91" s="649" t="e">
        <f t="shared" si="17"/>
        <v>#N/A</v>
      </c>
      <c r="N91" s="652" t="e">
        <f t="shared" si="17"/>
        <v>#N/A</v>
      </c>
      <c r="O91" s="674"/>
      <c r="P91" s="674"/>
      <c r="Q91" s="674"/>
      <c r="R91" s="674"/>
      <c r="S91" s="655"/>
      <c r="T91" s="655"/>
      <c r="U91" s="655"/>
      <c r="V91" s="655"/>
      <c r="W91" s="655"/>
      <c r="X91" s="655"/>
      <c r="Y91" s="658"/>
      <c r="Z91" s="658"/>
      <c r="AA91" s="658"/>
      <c r="AB91" s="658"/>
      <c r="AC91" s="658"/>
      <c r="AD91" s="661"/>
      <c r="AE91" s="661"/>
      <c r="AF91" s="661"/>
      <c r="AG91" s="661"/>
      <c r="AH91" s="661"/>
      <c r="AI91" s="664"/>
      <c r="AM91" s="739"/>
    </row>
    <row r="92" spans="2:39">
      <c r="B92" s="283"/>
      <c r="C92" s="778" t="str">
        <f>IF($AM92=0,"",VLOOKUP($AM92,④女入力!$B$10:$AS$33,40))</f>
        <v/>
      </c>
      <c r="D92" s="779"/>
      <c r="E92" s="779"/>
      <c r="F92" s="780"/>
      <c r="G92" s="668" t="str">
        <f>IF($AM92=0,"",VLOOKUP($AM92,④女入力!$B$10:$AN$33,11))</f>
        <v/>
      </c>
      <c r="H92" s="669"/>
      <c r="I92" s="669"/>
      <c r="J92" s="670"/>
      <c r="K92" s="669" t="str">
        <f>IF($AM92=0,"",VLOOKUP($AM92,④女入力!$B$10:$AN$33,15))</f>
        <v/>
      </c>
      <c r="L92" s="669"/>
      <c r="M92" s="669"/>
      <c r="N92" s="671"/>
      <c r="O92" s="672" t="str">
        <f>IF($AM92=0,"",VLOOKUP($AM92,④女入力!$B$10:$AN$33,19))</f>
        <v/>
      </c>
      <c r="P92" s="672"/>
      <c r="Q92" s="672" t="str">
        <f>IF($AM92=0,"",VLOOKUP($AM92,④女入力!$B$10:$AN$33,21))</f>
        <v/>
      </c>
      <c r="R92" s="672"/>
      <c r="S92" s="653" t="str">
        <f>IF($AM92=0,"",VLOOKUP($AM92,④女入力!$B$10:$AN$33,23))</f>
        <v/>
      </c>
      <c r="T92" s="653"/>
      <c r="U92" s="653"/>
      <c r="V92" s="653"/>
      <c r="W92" s="653"/>
      <c r="X92" s="653"/>
      <c r="Y92" s="656" t="str">
        <f>IF($AM92=0,"",VLOOKUP($AM92,④女入力!$B$10:$AN$33,29))</f>
        <v/>
      </c>
      <c r="Z92" s="656"/>
      <c r="AA92" s="656"/>
      <c r="AB92" s="656"/>
      <c r="AC92" s="656"/>
      <c r="AD92" s="659" t="str">
        <f>IF($AM92=0,"",VLOOKUP($AM92,④女入力!$B$10:$AN$33,34))</f>
        <v/>
      </c>
      <c r="AE92" s="659"/>
      <c r="AF92" s="659"/>
      <c r="AG92" s="659" t="str">
        <f>IF($AM92=0,"",VLOOKUP($AM92,④女入力!$B$10:$AN$33,37))</f>
        <v/>
      </c>
      <c r="AH92" s="659"/>
      <c r="AI92" s="662"/>
      <c r="AM92" s="737">
        <f>⑦女選手!AD19</f>
        <v>0</v>
      </c>
    </row>
    <row r="93" spans="2:39">
      <c r="B93" s="283"/>
      <c r="C93" s="781"/>
      <c r="D93" s="782"/>
      <c r="E93" s="782"/>
      <c r="F93" s="783"/>
      <c r="G93" s="645" t="str">
        <f>IF($AM92=0,"",VLOOKUP($AM92,④女入力!$B$10:$AN$33,3))</f>
        <v/>
      </c>
      <c r="H93" s="646" t="e">
        <f t="shared" ref="H93:J94" si="18">IF(G93=0,"",VLOOKUP(G93,$B$12:$Q$28,6))</f>
        <v>#N/A</v>
      </c>
      <c r="I93" s="646" t="e">
        <f t="shared" si="18"/>
        <v>#N/A</v>
      </c>
      <c r="J93" s="647" t="e">
        <f t="shared" si="18"/>
        <v>#N/A</v>
      </c>
      <c r="K93" s="646" t="str">
        <f>IF($AM92=0,"",VLOOKUP($AM92,④女入力!$B$10:$AN$33,7))</f>
        <v/>
      </c>
      <c r="L93" s="646" t="e">
        <f t="shared" ref="L93:N94" si="19">IF(K93=0,"",VLOOKUP(K93,$B$12:$Q$28,6))</f>
        <v>#N/A</v>
      </c>
      <c r="M93" s="646" t="e">
        <f t="shared" si="19"/>
        <v>#N/A</v>
      </c>
      <c r="N93" s="651" t="e">
        <f t="shared" si="19"/>
        <v>#N/A</v>
      </c>
      <c r="O93" s="673"/>
      <c r="P93" s="673"/>
      <c r="Q93" s="673"/>
      <c r="R93" s="673"/>
      <c r="S93" s="654"/>
      <c r="T93" s="654"/>
      <c r="U93" s="654"/>
      <c r="V93" s="654"/>
      <c r="W93" s="654"/>
      <c r="X93" s="654"/>
      <c r="Y93" s="657"/>
      <c r="Z93" s="657"/>
      <c r="AA93" s="657"/>
      <c r="AB93" s="657"/>
      <c r="AC93" s="657"/>
      <c r="AD93" s="660"/>
      <c r="AE93" s="660"/>
      <c r="AF93" s="660"/>
      <c r="AG93" s="660"/>
      <c r="AH93" s="660"/>
      <c r="AI93" s="663"/>
      <c r="AM93" s="738"/>
    </row>
    <row r="94" spans="2:39" ht="14.25" thickBot="1">
      <c r="B94" s="283"/>
      <c r="C94" s="784"/>
      <c r="D94" s="785"/>
      <c r="E94" s="785"/>
      <c r="F94" s="786"/>
      <c r="G94" s="648" t="str">
        <f>IF($AN94=0,"",VLOOKUP($AN94,③男入力!$B$10:$AN$33,3))</f>
        <v/>
      </c>
      <c r="H94" s="649" t="e">
        <f t="shared" si="18"/>
        <v>#N/A</v>
      </c>
      <c r="I94" s="649" t="e">
        <f t="shared" si="18"/>
        <v>#N/A</v>
      </c>
      <c r="J94" s="650" t="e">
        <f t="shared" si="18"/>
        <v>#N/A</v>
      </c>
      <c r="K94" s="649" t="str">
        <f>IF($AN94=0,"",VLOOKUP($AN94,③男入力!$B$10:$AN$33,7))</f>
        <v/>
      </c>
      <c r="L94" s="649" t="e">
        <f t="shared" si="19"/>
        <v>#N/A</v>
      </c>
      <c r="M94" s="649" t="e">
        <f t="shared" si="19"/>
        <v>#N/A</v>
      </c>
      <c r="N94" s="652" t="e">
        <f t="shared" si="19"/>
        <v>#N/A</v>
      </c>
      <c r="O94" s="674"/>
      <c r="P94" s="674"/>
      <c r="Q94" s="674"/>
      <c r="R94" s="674"/>
      <c r="S94" s="655"/>
      <c r="T94" s="655"/>
      <c r="U94" s="655"/>
      <c r="V94" s="655"/>
      <c r="W94" s="655"/>
      <c r="X94" s="655"/>
      <c r="Y94" s="658"/>
      <c r="Z94" s="658"/>
      <c r="AA94" s="658"/>
      <c r="AB94" s="658"/>
      <c r="AC94" s="658"/>
      <c r="AD94" s="661"/>
      <c r="AE94" s="661"/>
      <c r="AF94" s="661"/>
      <c r="AG94" s="661"/>
      <c r="AH94" s="661"/>
      <c r="AI94" s="664"/>
      <c r="AM94" s="739"/>
    </row>
    <row r="95" spans="2:39">
      <c r="B95" s="283"/>
      <c r="C95" s="778" t="str">
        <f>IF($AM95=0,"",VLOOKUP($AM95,④女入力!$B$10:$AS$33,40))</f>
        <v/>
      </c>
      <c r="D95" s="779"/>
      <c r="E95" s="779"/>
      <c r="F95" s="780"/>
      <c r="G95" s="668" t="str">
        <f>IF($AM95=0,"",VLOOKUP($AM95,④女入力!$B$10:$AN$33,11))</f>
        <v/>
      </c>
      <c r="H95" s="669"/>
      <c r="I95" s="669"/>
      <c r="J95" s="670"/>
      <c r="K95" s="669" t="str">
        <f>IF($AM95=0,"",VLOOKUP($AM95,④女入力!$B$10:$AN$33,15))</f>
        <v/>
      </c>
      <c r="L95" s="669"/>
      <c r="M95" s="669"/>
      <c r="N95" s="671"/>
      <c r="O95" s="672" t="str">
        <f>IF($AM95=0,"",VLOOKUP($AM95,④女入力!$B$10:$AN$33,19))</f>
        <v/>
      </c>
      <c r="P95" s="672"/>
      <c r="Q95" s="672" t="str">
        <f>IF($AM95=0,"",VLOOKUP($AM95,④女入力!$B$10:$AN$33,21))</f>
        <v/>
      </c>
      <c r="R95" s="672"/>
      <c r="S95" s="653" t="str">
        <f>IF($AM95=0,"",VLOOKUP($AM95,④女入力!$B$10:$AN$33,23))</f>
        <v/>
      </c>
      <c r="T95" s="653"/>
      <c r="U95" s="653"/>
      <c r="V95" s="653"/>
      <c r="W95" s="653"/>
      <c r="X95" s="653"/>
      <c r="Y95" s="656" t="str">
        <f>IF($AM95=0,"",VLOOKUP($AM95,④女入力!$B$10:$AN$33,29))</f>
        <v/>
      </c>
      <c r="Z95" s="656"/>
      <c r="AA95" s="656"/>
      <c r="AB95" s="656"/>
      <c r="AC95" s="656"/>
      <c r="AD95" s="659" t="str">
        <f>IF($AM95=0,"",VLOOKUP($AM95,④女入力!$B$10:$AN$33,34))</f>
        <v/>
      </c>
      <c r="AE95" s="659"/>
      <c r="AF95" s="659"/>
      <c r="AG95" s="659" t="str">
        <f>IF($AM95=0,"",VLOOKUP($AM95,④女入力!$B$10:$AN$33,37))</f>
        <v/>
      </c>
      <c r="AH95" s="659"/>
      <c r="AI95" s="662"/>
      <c r="AM95" s="737">
        <f>⑦女選手!AD20</f>
        <v>0</v>
      </c>
    </row>
    <row r="96" spans="2:39">
      <c r="B96" s="283"/>
      <c r="C96" s="781"/>
      <c r="D96" s="782"/>
      <c r="E96" s="782"/>
      <c r="F96" s="783"/>
      <c r="G96" s="645" t="str">
        <f>IF($AM95=0,"",VLOOKUP($AM95,④女入力!$B$10:$AN$33,3))</f>
        <v/>
      </c>
      <c r="H96" s="646" t="e">
        <f t="shared" ref="H96:J97" si="20">IF(G96=0,"",VLOOKUP(G96,$B$12:$Q$28,6))</f>
        <v>#N/A</v>
      </c>
      <c r="I96" s="646" t="e">
        <f t="shared" si="20"/>
        <v>#N/A</v>
      </c>
      <c r="J96" s="647" t="e">
        <f t="shared" si="20"/>
        <v>#N/A</v>
      </c>
      <c r="K96" s="646" t="str">
        <f>IF($AM95=0,"",VLOOKUP($AM95,④女入力!$B$10:$AN$33,7))</f>
        <v/>
      </c>
      <c r="L96" s="646" t="e">
        <f t="shared" ref="L96:N97" si="21">IF(K96=0,"",VLOOKUP(K96,$B$12:$Q$28,6))</f>
        <v>#N/A</v>
      </c>
      <c r="M96" s="646" t="e">
        <f t="shared" si="21"/>
        <v>#N/A</v>
      </c>
      <c r="N96" s="651" t="e">
        <f t="shared" si="21"/>
        <v>#N/A</v>
      </c>
      <c r="O96" s="673"/>
      <c r="P96" s="673"/>
      <c r="Q96" s="673"/>
      <c r="R96" s="673"/>
      <c r="S96" s="654"/>
      <c r="T96" s="654"/>
      <c r="U96" s="654"/>
      <c r="V96" s="654"/>
      <c r="W96" s="654"/>
      <c r="X96" s="654"/>
      <c r="Y96" s="657"/>
      <c r="Z96" s="657"/>
      <c r="AA96" s="657"/>
      <c r="AB96" s="657"/>
      <c r="AC96" s="657"/>
      <c r="AD96" s="660"/>
      <c r="AE96" s="660"/>
      <c r="AF96" s="660"/>
      <c r="AG96" s="660"/>
      <c r="AH96" s="660"/>
      <c r="AI96" s="663"/>
      <c r="AM96" s="738"/>
    </row>
    <row r="97" spans="2:39" ht="14.25" thickBot="1">
      <c r="B97" s="283"/>
      <c r="C97" s="784"/>
      <c r="D97" s="785"/>
      <c r="E97" s="785"/>
      <c r="F97" s="786"/>
      <c r="G97" s="648" t="str">
        <f>IF($AN97=0,"",VLOOKUP($AN97,③男入力!$B$10:$AN$33,3))</f>
        <v/>
      </c>
      <c r="H97" s="649" t="e">
        <f t="shared" si="20"/>
        <v>#N/A</v>
      </c>
      <c r="I97" s="649" t="e">
        <f t="shared" si="20"/>
        <v>#N/A</v>
      </c>
      <c r="J97" s="650" t="e">
        <f t="shared" si="20"/>
        <v>#N/A</v>
      </c>
      <c r="K97" s="649" t="str">
        <f>IF($AN97=0,"",VLOOKUP($AN97,③男入力!$B$10:$AN$33,7))</f>
        <v/>
      </c>
      <c r="L97" s="649" t="e">
        <f t="shared" si="21"/>
        <v>#N/A</v>
      </c>
      <c r="M97" s="649" t="e">
        <f t="shared" si="21"/>
        <v>#N/A</v>
      </c>
      <c r="N97" s="652" t="e">
        <f t="shared" si="21"/>
        <v>#N/A</v>
      </c>
      <c r="O97" s="674"/>
      <c r="P97" s="674"/>
      <c r="Q97" s="674"/>
      <c r="R97" s="674"/>
      <c r="S97" s="655"/>
      <c r="T97" s="655"/>
      <c r="U97" s="655"/>
      <c r="V97" s="655"/>
      <c r="W97" s="655"/>
      <c r="X97" s="655"/>
      <c r="Y97" s="658"/>
      <c r="Z97" s="658"/>
      <c r="AA97" s="658"/>
      <c r="AB97" s="658"/>
      <c r="AC97" s="658"/>
      <c r="AD97" s="661"/>
      <c r="AE97" s="661"/>
      <c r="AF97" s="661"/>
      <c r="AG97" s="661"/>
      <c r="AH97" s="661"/>
      <c r="AI97" s="664"/>
      <c r="AM97" s="739"/>
    </row>
    <row r="98" spans="2:39">
      <c r="B98" s="283"/>
      <c r="C98" s="778" t="str">
        <f>IF($AM98=0,"",VLOOKUP($AM98,④女入力!$B$10:$AS$33,40))</f>
        <v/>
      </c>
      <c r="D98" s="779"/>
      <c r="E98" s="779"/>
      <c r="F98" s="780"/>
      <c r="G98" s="668" t="str">
        <f>IF($AM98=0,"",VLOOKUP($AM98,④女入力!$B$10:$AN$33,11))</f>
        <v/>
      </c>
      <c r="H98" s="669"/>
      <c r="I98" s="669"/>
      <c r="J98" s="670"/>
      <c r="K98" s="669" t="str">
        <f>IF($AM98=0,"",VLOOKUP($AM98,④女入力!$B$10:$AN$33,15))</f>
        <v/>
      </c>
      <c r="L98" s="669"/>
      <c r="M98" s="669"/>
      <c r="N98" s="671"/>
      <c r="O98" s="672" t="str">
        <f>IF($AM98=0,"",VLOOKUP($AM98,④女入力!$B$10:$AN$33,19))</f>
        <v/>
      </c>
      <c r="P98" s="672"/>
      <c r="Q98" s="672" t="str">
        <f>IF($AM98=0,"",VLOOKUP($AM98,④女入力!$B$10:$AN$33,21))</f>
        <v/>
      </c>
      <c r="R98" s="672"/>
      <c r="S98" s="653" t="str">
        <f>IF($AM98=0,"",VLOOKUP($AM98,④女入力!$B$10:$AN$33,23))</f>
        <v/>
      </c>
      <c r="T98" s="653"/>
      <c r="U98" s="653"/>
      <c r="V98" s="653"/>
      <c r="W98" s="653"/>
      <c r="X98" s="653"/>
      <c r="Y98" s="656" t="str">
        <f>IF($AM98=0,"",VLOOKUP($AM98,④女入力!$B$10:$AN$33,29))</f>
        <v/>
      </c>
      <c r="Z98" s="656"/>
      <c r="AA98" s="656"/>
      <c r="AB98" s="656"/>
      <c r="AC98" s="656"/>
      <c r="AD98" s="659" t="str">
        <f>IF($AM98=0,"",VLOOKUP($AM98,④女入力!$B$10:$AN$33,34))</f>
        <v/>
      </c>
      <c r="AE98" s="659"/>
      <c r="AF98" s="659"/>
      <c r="AG98" s="659" t="str">
        <f>IF($AM98=0,"",VLOOKUP($AM98,④女入力!$B$10:$AN$33,37))</f>
        <v/>
      </c>
      <c r="AH98" s="659"/>
      <c r="AI98" s="662"/>
      <c r="AM98" s="737">
        <f>⑦女選手!AD21</f>
        <v>0</v>
      </c>
    </row>
    <row r="99" spans="2:39">
      <c r="B99" s="283"/>
      <c r="C99" s="781"/>
      <c r="D99" s="782"/>
      <c r="E99" s="782"/>
      <c r="F99" s="783"/>
      <c r="G99" s="645" t="str">
        <f>IF($AM98=0,"",VLOOKUP($AM98,④女入力!$B$10:$AN$33,3))</f>
        <v/>
      </c>
      <c r="H99" s="646" t="e">
        <f t="shared" ref="H99:J100" si="22">IF(G99=0,"",VLOOKUP(G99,$B$12:$Q$28,6))</f>
        <v>#N/A</v>
      </c>
      <c r="I99" s="646" t="e">
        <f t="shared" si="22"/>
        <v>#N/A</v>
      </c>
      <c r="J99" s="647" t="e">
        <f t="shared" si="22"/>
        <v>#N/A</v>
      </c>
      <c r="K99" s="646" t="str">
        <f>IF($AM98=0,"",VLOOKUP($AM98,④女入力!$B$10:$AN$33,7))</f>
        <v/>
      </c>
      <c r="L99" s="646" t="e">
        <f t="shared" ref="L99:N100" si="23">IF(K99=0,"",VLOOKUP(K99,$B$12:$Q$28,6))</f>
        <v>#N/A</v>
      </c>
      <c r="M99" s="646" t="e">
        <f t="shared" si="23"/>
        <v>#N/A</v>
      </c>
      <c r="N99" s="651" t="e">
        <f t="shared" si="23"/>
        <v>#N/A</v>
      </c>
      <c r="O99" s="673"/>
      <c r="P99" s="673"/>
      <c r="Q99" s="673"/>
      <c r="R99" s="673"/>
      <c r="S99" s="654"/>
      <c r="T99" s="654"/>
      <c r="U99" s="654"/>
      <c r="V99" s="654"/>
      <c r="W99" s="654"/>
      <c r="X99" s="654"/>
      <c r="Y99" s="657"/>
      <c r="Z99" s="657"/>
      <c r="AA99" s="657"/>
      <c r="AB99" s="657"/>
      <c r="AC99" s="657"/>
      <c r="AD99" s="660"/>
      <c r="AE99" s="660"/>
      <c r="AF99" s="660"/>
      <c r="AG99" s="660"/>
      <c r="AH99" s="660"/>
      <c r="AI99" s="663"/>
      <c r="AM99" s="738"/>
    </row>
    <row r="100" spans="2:39" ht="14.25" thickBot="1">
      <c r="B100" s="283"/>
      <c r="C100" s="784"/>
      <c r="D100" s="785"/>
      <c r="E100" s="785"/>
      <c r="F100" s="786"/>
      <c r="G100" s="648" t="str">
        <f>IF($AN100=0,"",VLOOKUP($AN100,③男入力!$B$10:$AN$33,3))</f>
        <v/>
      </c>
      <c r="H100" s="649" t="e">
        <f t="shared" si="22"/>
        <v>#N/A</v>
      </c>
      <c r="I100" s="649" t="e">
        <f t="shared" si="22"/>
        <v>#N/A</v>
      </c>
      <c r="J100" s="650" t="e">
        <f t="shared" si="22"/>
        <v>#N/A</v>
      </c>
      <c r="K100" s="649" t="str">
        <f>IF($AN100=0,"",VLOOKUP($AN100,③男入力!$B$10:$AN$33,7))</f>
        <v/>
      </c>
      <c r="L100" s="649" t="e">
        <f t="shared" si="23"/>
        <v>#N/A</v>
      </c>
      <c r="M100" s="649" t="e">
        <f t="shared" si="23"/>
        <v>#N/A</v>
      </c>
      <c r="N100" s="652" t="e">
        <f t="shared" si="23"/>
        <v>#N/A</v>
      </c>
      <c r="O100" s="674"/>
      <c r="P100" s="674"/>
      <c r="Q100" s="674"/>
      <c r="R100" s="674"/>
      <c r="S100" s="655"/>
      <c r="T100" s="655"/>
      <c r="U100" s="655"/>
      <c r="V100" s="655"/>
      <c r="W100" s="655"/>
      <c r="X100" s="655"/>
      <c r="Y100" s="658"/>
      <c r="Z100" s="658"/>
      <c r="AA100" s="658"/>
      <c r="AB100" s="658"/>
      <c r="AC100" s="658"/>
      <c r="AD100" s="661"/>
      <c r="AE100" s="661"/>
      <c r="AF100" s="661"/>
      <c r="AG100" s="661"/>
      <c r="AH100" s="661"/>
      <c r="AI100" s="664"/>
      <c r="AM100" s="739"/>
    </row>
    <row r="101" spans="2:39">
      <c r="B101" s="283"/>
      <c r="C101" s="778" t="str">
        <f>IF($AM101=0,"",VLOOKUP($AM101,④女入力!$B$10:$AS$33,40))</f>
        <v/>
      </c>
      <c r="D101" s="779"/>
      <c r="E101" s="779"/>
      <c r="F101" s="780"/>
      <c r="G101" s="668" t="str">
        <f>IF($AM101=0,"",VLOOKUP($AM101,④女入力!$B$10:$AN$33,11))</f>
        <v/>
      </c>
      <c r="H101" s="669"/>
      <c r="I101" s="669"/>
      <c r="J101" s="670"/>
      <c r="K101" s="669" t="str">
        <f>IF($AM101=0,"",VLOOKUP($AM101,④女入力!$B$10:$AN$33,15))</f>
        <v/>
      </c>
      <c r="L101" s="669"/>
      <c r="M101" s="669"/>
      <c r="N101" s="671"/>
      <c r="O101" s="672" t="str">
        <f>IF($AM101=0,"",VLOOKUP($AM101,④女入力!$B$10:$AN$33,19))</f>
        <v/>
      </c>
      <c r="P101" s="672"/>
      <c r="Q101" s="672" t="str">
        <f>IF($AM101=0,"",VLOOKUP($AM101,④女入力!$B$10:$AN$33,21))</f>
        <v/>
      </c>
      <c r="R101" s="672"/>
      <c r="S101" s="653" t="str">
        <f>IF($AM101=0,"",VLOOKUP($AM101,④女入力!$B$10:$AN$33,23))</f>
        <v/>
      </c>
      <c r="T101" s="653"/>
      <c r="U101" s="653"/>
      <c r="V101" s="653"/>
      <c r="W101" s="653"/>
      <c r="X101" s="653"/>
      <c r="Y101" s="656" t="str">
        <f>IF($AM101=0,"",VLOOKUP($AM101,④女入力!$B$10:$AN$33,29))</f>
        <v/>
      </c>
      <c r="Z101" s="656"/>
      <c r="AA101" s="656"/>
      <c r="AB101" s="656"/>
      <c r="AC101" s="656"/>
      <c r="AD101" s="659" t="str">
        <f>IF($AM101=0,"",VLOOKUP($AM101,④女入力!$B$10:$AN$33,34))</f>
        <v/>
      </c>
      <c r="AE101" s="659"/>
      <c r="AF101" s="659"/>
      <c r="AG101" s="659" t="str">
        <f>IF($AM101=0,"",VLOOKUP($AM101,④女入力!$B$10:$AN$33,37))</f>
        <v/>
      </c>
      <c r="AH101" s="659"/>
      <c r="AI101" s="662"/>
      <c r="AM101" s="737">
        <f>⑦女選手!AD22</f>
        <v>0</v>
      </c>
    </row>
    <row r="102" spans="2:39">
      <c r="B102" s="283"/>
      <c r="C102" s="781"/>
      <c r="D102" s="782"/>
      <c r="E102" s="782"/>
      <c r="F102" s="783"/>
      <c r="G102" s="645" t="str">
        <f>IF($AM101=0,"",VLOOKUP($AM101,④女入力!$B$10:$AN$33,3))</f>
        <v/>
      </c>
      <c r="H102" s="646" t="e">
        <f t="shared" ref="H102:J103" si="24">IF(G102=0,"",VLOOKUP(G102,$B$12:$Q$28,6))</f>
        <v>#N/A</v>
      </c>
      <c r="I102" s="646" t="e">
        <f t="shared" si="24"/>
        <v>#N/A</v>
      </c>
      <c r="J102" s="647" t="e">
        <f t="shared" si="24"/>
        <v>#N/A</v>
      </c>
      <c r="K102" s="646" t="str">
        <f>IF($AM101=0,"",VLOOKUP($AM101,④女入力!$B$10:$AN$33,7))</f>
        <v/>
      </c>
      <c r="L102" s="646" t="e">
        <f t="shared" ref="L102:N103" si="25">IF(K102=0,"",VLOOKUP(K102,$B$12:$Q$28,6))</f>
        <v>#N/A</v>
      </c>
      <c r="M102" s="646" t="e">
        <f t="shared" si="25"/>
        <v>#N/A</v>
      </c>
      <c r="N102" s="651" t="e">
        <f t="shared" si="25"/>
        <v>#N/A</v>
      </c>
      <c r="O102" s="673"/>
      <c r="P102" s="673"/>
      <c r="Q102" s="673"/>
      <c r="R102" s="673"/>
      <c r="S102" s="654"/>
      <c r="T102" s="654"/>
      <c r="U102" s="654"/>
      <c r="V102" s="654"/>
      <c r="W102" s="654"/>
      <c r="X102" s="654"/>
      <c r="Y102" s="657"/>
      <c r="Z102" s="657"/>
      <c r="AA102" s="657"/>
      <c r="AB102" s="657"/>
      <c r="AC102" s="657"/>
      <c r="AD102" s="660"/>
      <c r="AE102" s="660"/>
      <c r="AF102" s="660"/>
      <c r="AG102" s="660"/>
      <c r="AH102" s="660"/>
      <c r="AI102" s="663"/>
      <c r="AM102" s="738"/>
    </row>
    <row r="103" spans="2:39" ht="14.25" thickBot="1">
      <c r="B103" s="283"/>
      <c r="C103" s="784"/>
      <c r="D103" s="785"/>
      <c r="E103" s="785"/>
      <c r="F103" s="786"/>
      <c r="G103" s="648" t="str">
        <f>IF($AN103=0,"",VLOOKUP($AN103,③男入力!$B$10:$AN$33,3))</f>
        <v/>
      </c>
      <c r="H103" s="649" t="e">
        <f t="shared" si="24"/>
        <v>#N/A</v>
      </c>
      <c r="I103" s="649" t="e">
        <f t="shared" si="24"/>
        <v>#N/A</v>
      </c>
      <c r="J103" s="650" t="e">
        <f t="shared" si="24"/>
        <v>#N/A</v>
      </c>
      <c r="K103" s="649" t="str">
        <f>IF($AN103=0,"",VLOOKUP($AN103,③男入力!$B$10:$AN$33,7))</f>
        <v/>
      </c>
      <c r="L103" s="649" t="e">
        <f t="shared" si="25"/>
        <v>#N/A</v>
      </c>
      <c r="M103" s="649" t="e">
        <f t="shared" si="25"/>
        <v>#N/A</v>
      </c>
      <c r="N103" s="652" t="e">
        <f t="shared" si="25"/>
        <v>#N/A</v>
      </c>
      <c r="O103" s="674"/>
      <c r="P103" s="674"/>
      <c r="Q103" s="674"/>
      <c r="R103" s="674"/>
      <c r="S103" s="655"/>
      <c r="T103" s="655"/>
      <c r="U103" s="655"/>
      <c r="V103" s="655"/>
      <c r="W103" s="655"/>
      <c r="X103" s="655"/>
      <c r="Y103" s="658"/>
      <c r="Z103" s="658"/>
      <c r="AA103" s="658"/>
      <c r="AB103" s="658"/>
      <c r="AC103" s="658"/>
      <c r="AD103" s="661"/>
      <c r="AE103" s="661"/>
      <c r="AF103" s="661"/>
      <c r="AG103" s="661"/>
      <c r="AH103" s="661"/>
      <c r="AI103" s="664"/>
      <c r="AM103" s="739"/>
    </row>
    <row r="104" spans="2:39">
      <c r="B104" s="283"/>
      <c r="C104" s="778" t="str">
        <f>IF($AM104=0,"",VLOOKUP($AM104,④女入力!$B$10:$AS$33,40))</f>
        <v/>
      </c>
      <c r="D104" s="779"/>
      <c r="E104" s="779"/>
      <c r="F104" s="780"/>
      <c r="G104" s="668" t="str">
        <f>IF($AM104=0,"",VLOOKUP($AM104,④女入力!$B$10:$AN$33,11))</f>
        <v/>
      </c>
      <c r="H104" s="669"/>
      <c r="I104" s="669"/>
      <c r="J104" s="670"/>
      <c r="K104" s="669" t="str">
        <f>IF($AM104=0,"",VLOOKUP($AM104,④女入力!$B$10:$AN$33,15))</f>
        <v/>
      </c>
      <c r="L104" s="669"/>
      <c r="M104" s="669"/>
      <c r="N104" s="671"/>
      <c r="O104" s="672" t="str">
        <f>IF($AM104=0,"",VLOOKUP($AM104,④女入力!$B$10:$AN$33,19))</f>
        <v/>
      </c>
      <c r="P104" s="672"/>
      <c r="Q104" s="672" t="str">
        <f>IF($AM104=0,"",VLOOKUP($AM104,④女入力!$B$10:$AN$33,21))</f>
        <v/>
      </c>
      <c r="R104" s="672"/>
      <c r="S104" s="653" t="str">
        <f>IF($AM104=0,"",VLOOKUP($AM104,④女入力!$B$10:$AN$33,23))</f>
        <v/>
      </c>
      <c r="T104" s="653"/>
      <c r="U104" s="653"/>
      <c r="V104" s="653"/>
      <c r="W104" s="653"/>
      <c r="X104" s="653"/>
      <c r="Y104" s="656" t="str">
        <f>IF($AM104=0,"",VLOOKUP($AM104,④女入力!$B$10:$AN$33,29))</f>
        <v/>
      </c>
      <c r="Z104" s="656"/>
      <c r="AA104" s="656"/>
      <c r="AB104" s="656"/>
      <c r="AC104" s="656"/>
      <c r="AD104" s="659" t="str">
        <f>IF($AM104=0,"",VLOOKUP($AM104,④女入力!$B$10:$AN$33,34))</f>
        <v/>
      </c>
      <c r="AE104" s="659"/>
      <c r="AF104" s="659"/>
      <c r="AG104" s="659" t="str">
        <f>IF($AM104=0,"",VLOOKUP($AM104,④女入力!$B$10:$AN$33,37))</f>
        <v/>
      </c>
      <c r="AH104" s="659"/>
      <c r="AI104" s="662"/>
      <c r="AM104" s="737">
        <f>⑦女選手!AD23</f>
        <v>0</v>
      </c>
    </row>
    <row r="105" spans="2:39">
      <c r="B105" s="283"/>
      <c r="C105" s="781"/>
      <c r="D105" s="782"/>
      <c r="E105" s="782"/>
      <c r="F105" s="783"/>
      <c r="G105" s="645" t="str">
        <f>IF($AM104=0,"",VLOOKUP($AM104,④女入力!$B$10:$AN$33,3))</f>
        <v/>
      </c>
      <c r="H105" s="646" t="e">
        <f t="shared" ref="H105:J106" si="26">IF(G105=0,"",VLOOKUP(G105,$B$12:$Q$28,6))</f>
        <v>#N/A</v>
      </c>
      <c r="I105" s="646" t="e">
        <f t="shared" si="26"/>
        <v>#N/A</v>
      </c>
      <c r="J105" s="647" t="e">
        <f t="shared" si="26"/>
        <v>#N/A</v>
      </c>
      <c r="K105" s="646" t="str">
        <f>IF($AM104=0,"",VLOOKUP($AM104,④女入力!$B$10:$AN$33,7))</f>
        <v/>
      </c>
      <c r="L105" s="646" t="e">
        <f t="shared" ref="L105:N106" si="27">IF(K105=0,"",VLOOKUP(K105,$B$12:$Q$28,6))</f>
        <v>#N/A</v>
      </c>
      <c r="M105" s="646" t="e">
        <f t="shared" si="27"/>
        <v>#N/A</v>
      </c>
      <c r="N105" s="651" t="e">
        <f t="shared" si="27"/>
        <v>#N/A</v>
      </c>
      <c r="O105" s="673"/>
      <c r="P105" s="673"/>
      <c r="Q105" s="673"/>
      <c r="R105" s="673"/>
      <c r="S105" s="654"/>
      <c r="T105" s="654"/>
      <c r="U105" s="654"/>
      <c r="V105" s="654"/>
      <c r="W105" s="654"/>
      <c r="X105" s="654"/>
      <c r="Y105" s="657"/>
      <c r="Z105" s="657"/>
      <c r="AA105" s="657"/>
      <c r="AB105" s="657"/>
      <c r="AC105" s="657"/>
      <c r="AD105" s="660"/>
      <c r="AE105" s="660"/>
      <c r="AF105" s="660"/>
      <c r="AG105" s="660"/>
      <c r="AH105" s="660"/>
      <c r="AI105" s="663"/>
      <c r="AM105" s="738"/>
    </row>
    <row r="106" spans="2:39" ht="14.25" thickBot="1">
      <c r="B106" s="283"/>
      <c r="C106" s="784"/>
      <c r="D106" s="785"/>
      <c r="E106" s="785"/>
      <c r="F106" s="786"/>
      <c r="G106" s="648" t="str">
        <f>IF($AN106=0,"",VLOOKUP($AN106,③男入力!$B$10:$AN$33,3))</f>
        <v/>
      </c>
      <c r="H106" s="649" t="e">
        <f t="shared" si="26"/>
        <v>#N/A</v>
      </c>
      <c r="I106" s="649" t="e">
        <f t="shared" si="26"/>
        <v>#N/A</v>
      </c>
      <c r="J106" s="650" t="e">
        <f t="shared" si="26"/>
        <v>#N/A</v>
      </c>
      <c r="K106" s="649" t="str">
        <f>IF($AN106=0,"",VLOOKUP($AN106,③男入力!$B$10:$AN$33,7))</f>
        <v/>
      </c>
      <c r="L106" s="649" t="e">
        <f t="shared" si="27"/>
        <v>#N/A</v>
      </c>
      <c r="M106" s="649" t="e">
        <f t="shared" si="27"/>
        <v>#N/A</v>
      </c>
      <c r="N106" s="652" t="e">
        <f t="shared" si="27"/>
        <v>#N/A</v>
      </c>
      <c r="O106" s="674"/>
      <c r="P106" s="674"/>
      <c r="Q106" s="674"/>
      <c r="R106" s="674"/>
      <c r="S106" s="655"/>
      <c r="T106" s="655"/>
      <c r="U106" s="655"/>
      <c r="V106" s="655"/>
      <c r="W106" s="655"/>
      <c r="X106" s="655"/>
      <c r="Y106" s="658"/>
      <c r="Z106" s="658"/>
      <c r="AA106" s="658"/>
      <c r="AB106" s="658"/>
      <c r="AC106" s="658"/>
      <c r="AD106" s="661"/>
      <c r="AE106" s="661"/>
      <c r="AF106" s="661"/>
      <c r="AG106" s="661"/>
      <c r="AH106" s="661"/>
      <c r="AI106" s="664"/>
      <c r="AM106" s="739"/>
    </row>
    <row r="107" spans="2:39">
      <c r="AB107" s="1" t="s">
        <v>27</v>
      </c>
    </row>
    <row r="108" spans="2:39" ht="7.5" customHeight="1"/>
    <row r="109" spans="2:39" ht="31.5" customHeight="1">
      <c r="C109" s="665" t="s">
        <v>324</v>
      </c>
      <c r="D109" s="642"/>
      <c r="E109" s="642"/>
      <c r="F109" s="642"/>
      <c r="G109" s="642"/>
      <c r="H109" s="642"/>
      <c r="I109" s="642"/>
      <c r="J109" s="642"/>
      <c r="K109" s="642"/>
      <c r="L109" s="642"/>
      <c r="M109" s="642"/>
      <c r="N109" s="642"/>
      <c r="O109" s="642"/>
      <c r="P109" s="642"/>
      <c r="Q109" s="642"/>
      <c r="R109" s="642"/>
      <c r="S109" s="642"/>
      <c r="T109" s="642"/>
      <c r="U109" s="642"/>
      <c r="V109" s="642"/>
      <c r="W109" s="642"/>
      <c r="X109" s="642"/>
      <c r="Y109" s="642"/>
      <c r="Z109" s="642"/>
      <c r="AA109" s="642"/>
      <c r="AB109" s="642"/>
      <c r="AC109" s="642"/>
      <c r="AD109" s="642"/>
      <c r="AE109" s="642"/>
      <c r="AF109" s="642"/>
      <c r="AG109" s="642"/>
      <c r="AH109" s="642"/>
      <c r="AI109" s="642"/>
    </row>
    <row r="110" spans="2:39" ht="7.5" customHeight="1"/>
    <row r="111" spans="2:39" ht="15.75" customHeight="1">
      <c r="C111" s="642" t="s">
        <v>325</v>
      </c>
      <c r="D111" s="642"/>
      <c r="E111" s="642"/>
      <c r="F111" s="642"/>
      <c r="G111" s="642"/>
      <c r="H111" s="642"/>
      <c r="I111" s="642"/>
      <c r="J111" s="642"/>
      <c r="K111" s="642"/>
      <c r="L111" s="642"/>
      <c r="M111" s="642"/>
      <c r="N111" s="642"/>
      <c r="O111" s="642"/>
      <c r="P111" s="642"/>
      <c r="Q111" s="642"/>
      <c r="R111" s="642"/>
      <c r="S111" s="642"/>
      <c r="T111" s="642"/>
      <c r="U111" s="642"/>
      <c r="V111" s="642"/>
      <c r="W111" s="642"/>
      <c r="X111" s="642"/>
      <c r="Y111" s="642"/>
      <c r="Z111" s="642"/>
      <c r="AA111" s="642"/>
      <c r="AB111" s="642"/>
      <c r="AC111" s="642"/>
      <c r="AD111" s="642"/>
      <c r="AE111" s="642"/>
      <c r="AF111" s="642"/>
      <c r="AG111" s="642"/>
      <c r="AH111" s="642"/>
      <c r="AI111" s="642"/>
    </row>
    <row r="112" spans="2:39" ht="7.5" customHeight="1"/>
    <row r="113" spans="3:35" ht="15.75" customHeight="1">
      <c r="D113" s="642" t="s">
        <v>326</v>
      </c>
      <c r="E113" s="642"/>
      <c r="F113" s="642"/>
      <c r="G113" s="642"/>
      <c r="H113" s="642"/>
      <c r="I113" s="642"/>
      <c r="J113" s="642"/>
      <c r="K113" s="642"/>
      <c r="L113" s="642"/>
      <c r="M113" s="642"/>
      <c r="N113" s="642"/>
      <c r="O113" s="642"/>
      <c r="P113" s="642"/>
      <c r="Q113" s="642"/>
      <c r="R113" s="642"/>
      <c r="S113" s="642"/>
      <c r="T113" s="642"/>
      <c r="U113" s="642"/>
      <c r="V113" s="642"/>
      <c r="W113" s="642"/>
      <c r="X113" s="642"/>
      <c r="Y113" s="642"/>
      <c r="Z113" s="642"/>
      <c r="AA113" s="642"/>
      <c r="AB113" s="642"/>
      <c r="AC113" s="642"/>
      <c r="AD113" s="642"/>
      <c r="AE113" s="642"/>
      <c r="AF113" s="642"/>
      <c r="AG113" s="642"/>
    </row>
    <row r="114" spans="3:35" ht="7.5" customHeight="1"/>
    <row r="115" spans="3:35" ht="15.75" customHeight="1">
      <c r="E115" s="321" t="s">
        <v>104</v>
      </c>
      <c r="G115" s="643">
        <f>⑧日付!$E$6</f>
        <v>2</v>
      </c>
      <c r="H115" s="643"/>
      <c r="I115" s="321" t="s">
        <v>28</v>
      </c>
      <c r="J115" s="643">
        <f>⑧日付!$H$6</f>
        <v>0</v>
      </c>
      <c r="K115" s="643"/>
      <c r="L115" s="321" t="s">
        <v>29</v>
      </c>
      <c r="M115" s="643">
        <f>⑧日付!$K$6</f>
        <v>0</v>
      </c>
      <c r="N115" s="643"/>
      <c r="O115" s="321" t="s">
        <v>30</v>
      </c>
      <c r="P115" s="321"/>
      <c r="Q115" s="321"/>
      <c r="R115" s="321"/>
      <c r="S115" s="321"/>
    </row>
    <row r="117" spans="3:35">
      <c r="O117" s="640" t="s">
        <v>3</v>
      </c>
      <c r="P117" s="640"/>
      <c r="Q117" s="640"/>
      <c r="R117" s="640"/>
      <c r="S117" s="644">
        <f>②基本情報!$B$8</f>
        <v>0</v>
      </c>
      <c r="T117" s="644"/>
      <c r="U117" s="644"/>
      <c r="V117" s="644"/>
      <c r="W117" s="644"/>
      <c r="X117" s="644"/>
      <c r="Y117" s="644"/>
      <c r="Z117" s="644"/>
      <c r="AA117" s="644"/>
      <c r="AB117" s="644"/>
      <c r="AC117" s="644"/>
      <c r="AD117" s="644"/>
      <c r="AE117" s="644"/>
      <c r="AF117" s="644"/>
      <c r="AG117" s="644"/>
      <c r="AH117" s="644"/>
      <c r="AI117" s="644"/>
    </row>
    <row r="119" spans="3:35">
      <c r="O119" s="640" t="s">
        <v>327</v>
      </c>
      <c r="P119" s="640"/>
      <c r="Q119" s="640"/>
      <c r="R119" s="640"/>
      <c r="T119" s="641">
        <f>②基本情報!$N$11</f>
        <v>0</v>
      </c>
      <c r="U119" s="641"/>
      <c r="V119" s="641"/>
      <c r="W119" s="641"/>
      <c r="X119" s="641"/>
      <c r="Y119" s="641"/>
      <c r="Z119" s="641"/>
      <c r="AA119" s="641"/>
      <c r="AB119" s="641"/>
      <c r="AC119" s="641"/>
      <c r="AD119" s="641"/>
      <c r="AE119" s="641"/>
      <c r="AF119" s="321" t="s">
        <v>328</v>
      </c>
      <c r="AG119" s="321"/>
      <c r="AH119" s="321"/>
    </row>
    <row r="122" spans="3:35" ht="24" customHeight="1">
      <c r="H122" s="306" t="s">
        <v>104</v>
      </c>
      <c r="I122" s="2"/>
      <c r="J122" s="2"/>
      <c r="K122" s="714">
        <f>⑧日付!$E$6</f>
        <v>2</v>
      </c>
      <c r="L122" s="714"/>
      <c r="M122" s="714"/>
      <c r="N122" s="307"/>
      <c r="O122" s="322" t="s">
        <v>28</v>
      </c>
      <c r="P122" s="322" t="s">
        <v>312</v>
      </c>
      <c r="Q122" s="2"/>
      <c r="R122" s="715">
        <f>Top!$B$7</f>
        <v>0</v>
      </c>
      <c r="S122" s="715"/>
      <c r="T122" s="715"/>
      <c r="U122" s="715"/>
      <c r="V122" s="715"/>
      <c r="W122" s="715"/>
      <c r="X122" s="715"/>
      <c r="Y122" s="715"/>
      <c r="Z122" s="715"/>
      <c r="AA122" s="715"/>
      <c r="AB122" s="715"/>
      <c r="AC122" s="715"/>
      <c r="AD122" s="715"/>
      <c r="AE122" s="715"/>
      <c r="AF122" s="715"/>
      <c r="AG122" s="715"/>
      <c r="AH122" s="715"/>
      <c r="AI122" s="715"/>
    </row>
    <row r="123" spans="3:35" ht="24" customHeight="1">
      <c r="H123" s="308"/>
      <c r="I123" s="2"/>
      <c r="J123" s="2"/>
      <c r="K123" s="2"/>
      <c r="L123" s="2"/>
      <c r="M123" s="2"/>
      <c r="N123" s="2"/>
      <c r="O123" s="716">
        <f>Top!$B$8</f>
        <v>0</v>
      </c>
      <c r="P123" s="717"/>
      <c r="Q123" s="717"/>
      <c r="R123" s="717"/>
      <c r="S123" s="717"/>
      <c r="T123" s="718" t="s">
        <v>313</v>
      </c>
      <c r="U123" s="719"/>
      <c r="V123" s="719"/>
      <c r="W123" s="719"/>
      <c r="X123" s="719"/>
      <c r="Y123" s="719"/>
      <c r="Z123" s="719"/>
      <c r="AA123" s="2"/>
      <c r="AB123" s="2"/>
      <c r="AC123" s="2"/>
      <c r="AD123" s="2"/>
    </row>
    <row r="124" spans="3:35" ht="24" customHeight="1">
      <c r="H124" s="720" t="s">
        <v>332</v>
      </c>
      <c r="I124" s="721"/>
      <c r="J124" s="721"/>
      <c r="K124" s="721"/>
      <c r="L124" s="721"/>
      <c r="M124" s="721"/>
      <c r="N124" s="721"/>
      <c r="O124" s="721"/>
      <c r="P124" s="721"/>
      <c r="Q124" s="721"/>
      <c r="R124" s="721"/>
      <c r="S124" s="721"/>
      <c r="T124" s="721"/>
      <c r="U124" s="721"/>
      <c r="V124" s="721"/>
      <c r="W124" s="721"/>
      <c r="X124" s="721"/>
      <c r="Y124" s="721"/>
      <c r="Z124" s="721"/>
      <c r="AA124" s="721"/>
      <c r="AB124" s="721"/>
      <c r="AC124" s="721"/>
      <c r="AD124" s="721"/>
    </row>
    <row r="125" spans="3:35" ht="14.25" thickBot="1"/>
    <row r="126" spans="3:35">
      <c r="C126" s="722" t="s">
        <v>0</v>
      </c>
      <c r="D126" s="723"/>
      <c r="E126" s="723"/>
      <c r="F126" s="723"/>
      <c r="G126" s="723"/>
      <c r="H126" s="723"/>
      <c r="I126" s="723"/>
      <c r="J126" s="724"/>
      <c r="K126" s="725" t="s">
        <v>0</v>
      </c>
      <c r="L126" s="726"/>
      <c r="M126" s="726"/>
      <c r="N126" s="727"/>
      <c r="O126" s="728" t="s">
        <v>1</v>
      </c>
      <c r="P126" s="728"/>
      <c r="Q126" s="728"/>
      <c r="R126" s="728"/>
      <c r="S126" s="728"/>
      <c r="T126" s="728"/>
      <c r="U126" s="728"/>
      <c r="V126" s="728"/>
      <c r="W126" s="728"/>
      <c r="X126" s="728"/>
      <c r="Y126" s="728"/>
      <c r="Z126" s="728"/>
      <c r="AA126" s="728"/>
      <c r="AB126" s="728"/>
      <c r="AC126" s="723" t="s">
        <v>2</v>
      </c>
      <c r="AD126" s="723"/>
      <c r="AE126" s="723"/>
      <c r="AF126" s="723"/>
      <c r="AG126" s="723"/>
      <c r="AH126" s="723"/>
      <c r="AI126" s="730"/>
    </row>
    <row r="127" spans="3:35">
      <c r="C127" s="731" t="s">
        <v>3</v>
      </c>
      <c r="D127" s="732"/>
      <c r="E127" s="732"/>
      <c r="F127" s="732"/>
      <c r="G127" s="732"/>
      <c r="H127" s="732"/>
      <c r="I127" s="732"/>
      <c r="J127" s="733"/>
      <c r="K127" s="734" t="s">
        <v>4</v>
      </c>
      <c r="L127" s="735"/>
      <c r="M127" s="735"/>
      <c r="N127" s="736"/>
      <c r="O127" s="729"/>
      <c r="P127" s="729"/>
      <c r="Q127" s="729"/>
      <c r="R127" s="729"/>
      <c r="S127" s="729"/>
      <c r="T127" s="729"/>
      <c r="U127" s="729"/>
      <c r="V127" s="729"/>
      <c r="W127" s="729"/>
      <c r="X127" s="729"/>
      <c r="Y127" s="729"/>
      <c r="Z127" s="729"/>
      <c r="AA127" s="729"/>
      <c r="AB127" s="729"/>
      <c r="AC127" s="626"/>
      <c r="AD127" s="626"/>
      <c r="AE127" s="626"/>
      <c r="AF127" s="626"/>
      <c r="AG127" s="626"/>
      <c r="AH127" s="626"/>
      <c r="AI127" s="627"/>
    </row>
    <row r="128" spans="3:35">
      <c r="C128" s="705">
        <f>②基本情報!$B$7</f>
        <v>0</v>
      </c>
      <c r="D128" s="706"/>
      <c r="E128" s="706"/>
      <c r="F128" s="706"/>
      <c r="G128" s="706"/>
      <c r="H128" s="706"/>
      <c r="I128" s="706"/>
      <c r="J128" s="707"/>
      <c r="K128" s="740">
        <f>②基本情報!$J$7</f>
        <v>0</v>
      </c>
      <c r="L128" s="741"/>
      <c r="M128" s="741"/>
      <c r="N128" s="742"/>
      <c r="O128" s="309" t="s">
        <v>5</v>
      </c>
      <c r="P128" s="743">
        <f>②基本情報!$O$7</f>
        <v>0</v>
      </c>
      <c r="Q128" s="744"/>
      <c r="R128" s="744"/>
      <c r="S128" s="744"/>
      <c r="T128" s="744"/>
      <c r="U128" s="744"/>
      <c r="V128" s="744"/>
      <c r="W128" s="744"/>
      <c r="X128" s="744"/>
      <c r="Y128" s="744"/>
      <c r="Z128" s="744"/>
      <c r="AA128" s="744"/>
      <c r="AB128" s="744"/>
      <c r="AC128" s="745">
        <f>②基本情報!$AB$7</f>
        <v>0</v>
      </c>
      <c r="AD128" s="745"/>
      <c r="AE128" s="745"/>
      <c r="AF128" s="745"/>
      <c r="AG128" s="745"/>
      <c r="AH128" s="745"/>
      <c r="AI128" s="746"/>
    </row>
    <row r="129" spans="3:35">
      <c r="C129" s="708">
        <f>②基本情報!$B$8</f>
        <v>0</v>
      </c>
      <c r="D129" s="709"/>
      <c r="E129" s="709"/>
      <c r="F129" s="709"/>
      <c r="G129" s="709"/>
      <c r="H129" s="709"/>
      <c r="I129" s="709"/>
      <c r="J129" s="710"/>
      <c r="K129" s="751">
        <f>②基本情報!$J$8</f>
        <v>0</v>
      </c>
      <c r="L129" s="751"/>
      <c r="M129" s="751"/>
      <c r="N129" s="751"/>
      <c r="O129" s="753">
        <f>②基本情報!$R$8</f>
        <v>0</v>
      </c>
      <c r="P129" s="753"/>
      <c r="Q129" s="753"/>
      <c r="R129" s="753"/>
      <c r="S129" s="753"/>
      <c r="T129" s="753"/>
      <c r="U129" s="753"/>
      <c r="V129" s="753"/>
      <c r="W129" s="753"/>
      <c r="X129" s="753"/>
      <c r="Y129" s="753"/>
      <c r="Z129" s="753"/>
      <c r="AA129" s="753"/>
      <c r="AB129" s="753"/>
      <c r="AC129" s="747"/>
      <c r="AD129" s="747"/>
      <c r="AE129" s="747"/>
      <c r="AF129" s="747"/>
      <c r="AG129" s="747"/>
      <c r="AH129" s="747"/>
      <c r="AI129" s="748"/>
    </row>
    <row r="130" spans="3:35" ht="14.25" thickBot="1">
      <c r="C130" s="711"/>
      <c r="D130" s="712"/>
      <c r="E130" s="712"/>
      <c r="F130" s="712"/>
      <c r="G130" s="712"/>
      <c r="H130" s="712"/>
      <c r="I130" s="712"/>
      <c r="J130" s="713"/>
      <c r="K130" s="752"/>
      <c r="L130" s="752"/>
      <c r="M130" s="752"/>
      <c r="N130" s="752"/>
      <c r="O130" s="754"/>
      <c r="P130" s="754"/>
      <c r="Q130" s="754"/>
      <c r="R130" s="754"/>
      <c r="S130" s="754"/>
      <c r="T130" s="754"/>
      <c r="U130" s="754"/>
      <c r="V130" s="754"/>
      <c r="W130" s="754"/>
      <c r="X130" s="754"/>
      <c r="Y130" s="754"/>
      <c r="Z130" s="754"/>
      <c r="AA130" s="754"/>
      <c r="AB130" s="754"/>
      <c r="AC130" s="749"/>
      <c r="AD130" s="749"/>
      <c r="AE130" s="749"/>
      <c r="AF130" s="749"/>
      <c r="AG130" s="749"/>
      <c r="AH130" s="749"/>
      <c r="AI130" s="750"/>
    </row>
    <row r="131" spans="3:35" ht="14.25" thickBot="1"/>
    <row r="132" spans="3:35">
      <c r="C132" s="675" t="s">
        <v>366</v>
      </c>
      <c r="D132" s="551"/>
      <c r="E132" s="551"/>
      <c r="F132" s="551"/>
      <c r="G132" s="676"/>
      <c r="H132" s="551" t="s">
        <v>6</v>
      </c>
      <c r="I132" s="551"/>
      <c r="J132" s="676"/>
      <c r="K132" s="692">
        <f>②基本情報!$E$38</f>
        <v>0</v>
      </c>
      <c r="L132" s="692"/>
      <c r="M132" s="692"/>
      <c r="N132" s="693"/>
      <c r="O132" s="686" t="s">
        <v>0</v>
      </c>
      <c r="P132" s="687"/>
      <c r="Q132" s="687"/>
      <c r="R132" s="687"/>
      <c r="S132" s="687"/>
      <c r="T132" s="687"/>
      <c r="U132" s="687"/>
      <c r="V132" s="804">
        <f>②基本情報!$P$38</f>
        <v>0</v>
      </c>
      <c r="W132" s="805"/>
      <c r="X132" s="805"/>
      <c r="Y132" s="805"/>
      <c r="Z132" s="805"/>
      <c r="AA132" s="805"/>
      <c r="AB132" s="806"/>
      <c r="AC132" s="805">
        <f>②基本情報!$W$38</f>
        <v>0</v>
      </c>
      <c r="AD132" s="805"/>
      <c r="AE132" s="805"/>
      <c r="AF132" s="805"/>
      <c r="AG132" s="805"/>
      <c r="AH132" s="805"/>
      <c r="AI132" s="807"/>
    </row>
    <row r="133" spans="3:35">
      <c r="C133" s="666"/>
      <c r="D133" s="554"/>
      <c r="E133" s="554"/>
      <c r="F133" s="554"/>
      <c r="G133" s="667"/>
      <c r="H133" s="554"/>
      <c r="I133" s="554"/>
      <c r="J133" s="667"/>
      <c r="K133" s="646"/>
      <c r="L133" s="646"/>
      <c r="M133" s="646"/>
      <c r="N133" s="646"/>
      <c r="O133" s="683" t="s">
        <v>9</v>
      </c>
      <c r="P133" s="684"/>
      <c r="Q133" s="684"/>
      <c r="R133" s="684"/>
      <c r="S133" s="684"/>
      <c r="T133" s="684"/>
      <c r="U133" s="684"/>
      <c r="V133" s="808">
        <f>②基本情報!$P$39</f>
        <v>0</v>
      </c>
      <c r="W133" s="699"/>
      <c r="X133" s="699"/>
      <c r="Y133" s="699"/>
      <c r="Z133" s="699"/>
      <c r="AA133" s="699"/>
      <c r="AB133" s="700"/>
      <c r="AC133" s="643">
        <f>②基本情報!$W$39</f>
        <v>0</v>
      </c>
      <c r="AD133" s="643"/>
      <c r="AE133" s="643"/>
      <c r="AF133" s="643"/>
      <c r="AG133" s="643"/>
      <c r="AH133" s="643"/>
      <c r="AI133" s="810"/>
    </row>
    <row r="134" spans="3:35">
      <c r="C134" s="689"/>
      <c r="D134" s="690"/>
      <c r="E134" s="690"/>
      <c r="F134" s="690"/>
      <c r="G134" s="691"/>
      <c r="H134" s="690"/>
      <c r="I134" s="690"/>
      <c r="J134" s="691"/>
      <c r="K134" s="694"/>
      <c r="L134" s="694"/>
      <c r="M134" s="694"/>
      <c r="N134" s="694"/>
      <c r="O134" s="697"/>
      <c r="P134" s="690"/>
      <c r="Q134" s="690"/>
      <c r="R134" s="690"/>
      <c r="S134" s="690"/>
      <c r="T134" s="690"/>
      <c r="U134" s="690"/>
      <c r="V134" s="809"/>
      <c r="W134" s="694"/>
      <c r="X134" s="694"/>
      <c r="Y134" s="694"/>
      <c r="Z134" s="694"/>
      <c r="AA134" s="694"/>
      <c r="AB134" s="701"/>
      <c r="AC134" s="811"/>
      <c r="AD134" s="811"/>
      <c r="AE134" s="811"/>
      <c r="AF134" s="811"/>
      <c r="AG134" s="811"/>
      <c r="AH134" s="811"/>
      <c r="AI134" s="812"/>
    </row>
    <row r="135" spans="3:35">
      <c r="C135" s="571" t="s">
        <v>315</v>
      </c>
      <c r="D135" s="543"/>
      <c r="E135" s="543"/>
      <c r="F135" s="543"/>
      <c r="G135" s="543"/>
      <c r="H135" s="543"/>
      <c r="I135" s="543"/>
      <c r="J135" s="548"/>
      <c r="K135" s="542" t="s">
        <v>316</v>
      </c>
      <c r="L135" s="543"/>
      <c r="M135" s="543"/>
      <c r="N135" s="543"/>
      <c r="O135" s="543"/>
      <c r="P135" s="543"/>
      <c r="Q135" s="803"/>
      <c r="R135" s="679">
        <f>②基本情報!$P$41</f>
        <v>0</v>
      </c>
      <c r="S135" s="679"/>
      <c r="T135" s="679"/>
      <c r="U135" s="679"/>
      <c r="V135" s="679"/>
      <c r="W135" s="679"/>
      <c r="X135" s="679"/>
      <c r="Y135" s="679"/>
      <c r="Z135" s="679"/>
      <c r="AA135" s="679"/>
      <c r="AB135" s="679"/>
      <c r="AC135" s="679"/>
      <c r="AD135" s="679"/>
      <c r="AE135" s="679"/>
      <c r="AF135" s="679"/>
      <c r="AG135" s="679"/>
      <c r="AH135" s="679"/>
      <c r="AI135" s="680"/>
    </row>
    <row r="136" spans="3:35" ht="14.25" thickBot="1">
      <c r="C136" s="572"/>
      <c r="D136" s="546"/>
      <c r="E136" s="546"/>
      <c r="F136" s="546"/>
      <c r="G136" s="546"/>
      <c r="H136" s="546"/>
      <c r="I136" s="546"/>
      <c r="J136" s="549"/>
      <c r="K136" s="545"/>
      <c r="L136" s="546"/>
      <c r="M136" s="546"/>
      <c r="N136" s="546"/>
      <c r="O136" s="546"/>
      <c r="P136" s="546"/>
      <c r="Q136" s="678"/>
      <c r="R136" s="649"/>
      <c r="S136" s="649"/>
      <c r="T136" s="649"/>
      <c r="U136" s="649"/>
      <c r="V136" s="649"/>
      <c r="W136" s="649"/>
      <c r="X136" s="649"/>
      <c r="Y136" s="649"/>
      <c r="Z136" s="649"/>
      <c r="AA136" s="649"/>
      <c r="AB136" s="649"/>
      <c r="AC136" s="649"/>
      <c r="AD136" s="649"/>
      <c r="AE136" s="649"/>
      <c r="AF136" s="649"/>
      <c r="AG136" s="649"/>
      <c r="AH136" s="649"/>
      <c r="AI136" s="681"/>
    </row>
    <row r="137" spans="3:35" ht="14.25" thickBot="1"/>
    <row r="138" spans="3:35">
      <c r="C138" s="774" t="s">
        <v>180</v>
      </c>
      <c r="D138" s="692"/>
      <c r="E138" s="692"/>
      <c r="F138" s="692"/>
      <c r="G138" s="693"/>
      <c r="H138" s="692">
        <f>②基本情報!$B$57</f>
        <v>0</v>
      </c>
      <c r="I138" s="692"/>
      <c r="J138" s="692"/>
      <c r="K138" s="692"/>
      <c r="L138" s="692"/>
      <c r="M138" s="692"/>
      <c r="N138" s="693"/>
      <c r="O138" s="759" t="s">
        <v>0</v>
      </c>
      <c r="P138" s="760"/>
      <c r="Q138" s="760"/>
      <c r="R138" s="760"/>
      <c r="S138" s="760"/>
      <c r="T138" s="760"/>
      <c r="U138" s="761"/>
      <c r="V138" s="669">
        <f>②基本情報!$L$56</f>
        <v>0</v>
      </c>
      <c r="W138" s="669"/>
      <c r="X138" s="669"/>
      <c r="Y138" s="669"/>
      <c r="Z138" s="669"/>
      <c r="AA138" s="669"/>
      <c r="AB138" s="669"/>
      <c r="AC138" s="668">
        <f>②基本情報!$Q$56</f>
        <v>0</v>
      </c>
      <c r="AD138" s="669"/>
      <c r="AE138" s="669"/>
      <c r="AF138" s="669"/>
      <c r="AG138" s="669"/>
      <c r="AH138" s="669"/>
      <c r="AI138" s="696"/>
    </row>
    <row r="139" spans="3:35">
      <c r="C139" s="775"/>
      <c r="D139" s="646"/>
      <c r="E139" s="646"/>
      <c r="F139" s="646"/>
      <c r="G139" s="651"/>
      <c r="H139" s="646"/>
      <c r="I139" s="646"/>
      <c r="J139" s="646"/>
      <c r="K139" s="646"/>
      <c r="L139" s="646"/>
      <c r="M139" s="646"/>
      <c r="N139" s="651"/>
      <c r="O139" s="762" t="s">
        <v>11</v>
      </c>
      <c r="P139" s="763"/>
      <c r="Q139" s="763"/>
      <c r="R139" s="763"/>
      <c r="S139" s="763"/>
      <c r="T139" s="763"/>
      <c r="U139" s="764"/>
      <c r="V139" s="699">
        <f>②基本情報!$L$57</f>
        <v>0</v>
      </c>
      <c r="W139" s="699"/>
      <c r="X139" s="699"/>
      <c r="Y139" s="699"/>
      <c r="Z139" s="699"/>
      <c r="AA139" s="699"/>
      <c r="AB139" s="699"/>
      <c r="AC139" s="768">
        <f>②基本情報!$Q$57</f>
        <v>0</v>
      </c>
      <c r="AD139" s="769"/>
      <c r="AE139" s="769"/>
      <c r="AF139" s="769"/>
      <c r="AG139" s="769"/>
      <c r="AH139" s="769"/>
      <c r="AI139" s="770"/>
    </row>
    <row r="140" spans="3:35" ht="14.25" thickBot="1">
      <c r="C140" s="776"/>
      <c r="D140" s="649"/>
      <c r="E140" s="649"/>
      <c r="F140" s="649"/>
      <c r="G140" s="652"/>
      <c r="H140" s="649"/>
      <c r="I140" s="649"/>
      <c r="J140" s="649"/>
      <c r="K140" s="649"/>
      <c r="L140" s="649"/>
      <c r="M140" s="649"/>
      <c r="N140" s="652"/>
      <c r="O140" s="765"/>
      <c r="P140" s="766"/>
      <c r="Q140" s="766"/>
      <c r="R140" s="766"/>
      <c r="S140" s="766"/>
      <c r="T140" s="766"/>
      <c r="U140" s="767"/>
      <c r="V140" s="649"/>
      <c r="W140" s="649"/>
      <c r="X140" s="649"/>
      <c r="Y140" s="649"/>
      <c r="Z140" s="649"/>
      <c r="AA140" s="649"/>
      <c r="AB140" s="649"/>
      <c r="AC140" s="771"/>
      <c r="AD140" s="772"/>
      <c r="AE140" s="772"/>
      <c r="AF140" s="772"/>
      <c r="AG140" s="772"/>
      <c r="AH140" s="772"/>
      <c r="AI140" s="773"/>
    </row>
    <row r="141" spans="3:35" ht="14.25" thickBot="1"/>
    <row r="142" spans="3:35">
      <c r="C142" s="675" t="s">
        <v>331</v>
      </c>
      <c r="D142" s="551"/>
      <c r="E142" s="551"/>
      <c r="F142" s="676"/>
      <c r="G142" s="686" t="s">
        <v>317</v>
      </c>
      <c r="H142" s="687"/>
      <c r="I142" s="687"/>
      <c r="J142" s="687"/>
      <c r="K142" s="687"/>
      <c r="L142" s="687"/>
      <c r="M142" s="687"/>
      <c r="N142" s="688"/>
      <c r="O142" s="558" t="s">
        <v>14</v>
      </c>
      <c r="P142" s="558"/>
      <c r="Q142" s="558" t="s">
        <v>15</v>
      </c>
      <c r="R142" s="558"/>
      <c r="S142" s="558" t="s">
        <v>16</v>
      </c>
      <c r="T142" s="558"/>
      <c r="U142" s="558"/>
      <c r="V142" s="558"/>
      <c r="W142" s="558"/>
      <c r="X142" s="558"/>
      <c r="Y142" s="561" t="s">
        <v>17</v>
      </c>
      <c r="Z142" s="558"/>
      <c r="AA142" s="558"/>
      <c r="AB142" s="558"/>
      <c r="AC142" s="558"/>
      <c r="AD142" s="562" t="s">
        <v>18</v>
      </c>
      <c r="AE142" s="562"/>
      <c r="AF142" s="562"/>
      <c r="AG142" s="562" t="s">
        <v>19</v>
      </c>
      <c r="AH142" s="562"/>
      <c r="AI142" s="755"/>
    </row>
    <row r="143" spans="3:35">
      <c r="C143" s="666"/>
      <c r="D143" s="554"/>
      <c r="E143" s="554"/>
      <c r="F143" s="667"/>
      <c r="G143" s="683" t="s">
        <v>20</v>
      </c>
      <c r="H143" s="684"/>
      <c r="I143" s="684"/>
      <c r="J143" s="685"/>
      <c r="K143" s="554" t="s">
        <v>21</v>
      </c>
      <c r="L143" s="554"/>
      <c r="M143" s="554"/>
      <c r="N143" s="667"/>
      <c r="O143" s="559"/>
      <c r="P143" s="559"/>
      <c r="Q143" s="559"/>
      <c r="R143" s="559"/>
      <c r="S143" s="559"/>
      <c r="T143" s="559"/>
      <c r="U143" s="559"/>
      <c r="V143" s="559"/>
      <c r="W143" s="559"/>
      <c r="X143" s="559"/>
      <c r="Y143" s="559"/>
      <c r="Z143" s="559"/>
      <c r="AA143" s="559"/>
      <c r="AB143" s="559"/>
      <c r="AC143" s="559"/>
      <c r="AD143" s="563"/>
      <c r="AE143" s="563"/>
      <c r="AF143" s="563"/>
      <c r="AG143" s="563"/>
      <c r="AH143" s="563"/>
      <c r="AI143" s="756"/>
    </row>
    <row r="144" spans="3:35" ht="14.25" thickBot="1">
      <c r="C144" s="572"/>
      <c r="D144" s="546"/>
      <c r="E144" s="546"/>
      <c r="F144" s="549"/>
      <c r="G144" s="545"/>
      <c r="H144" s="546"/>
      <c r="I144" s="546"/>
      <c r="J144" s="678"/>
      <c r="K144" s="546"/>
      <c r="L144" s="546"/>
      <c r="M144" s="546"/>
      <c r="N144" s="549"/>
      <c r="O144" s="758"/>
      <c r="P144" s="758"/>
      <c r="Q144" s="758"/>
      <c r="R144" s="758"/>
      <c r="S144" s="758"/>
      <c r="T144" s="758"/>
      <c r="U144" s="758"/>
      <c r="V144" s="758"/>
      <c r="W144" s="758"/>
      <c r="X144" s="758"/>
      <c r="Y144" s="758"/>
      <c r="Z144" s="758"/>
      <c r="AA144" s="758"/>
      <c r="AB144" s="758"/>
      <c r="AC144" s="758"/>
      <c r="AD144" s="682"/>
      <c r="AE144" s="682"/>
      <c r="AF144" s="682"/>
      <c r="AG144" s="682"/>
      <c r="AH144" s="682"/>
      <c r="AI144" s="757"/>
    </row>
    <row r="145" spans="2:39">
      <c r="B145" s="283"/>
      <c r="C145" s="778" t="str">
        <f>IF($AM145=0,"",VLOOKUP($AM145,④女入力!$B$10:$AS$33,40))</f>
        <v/>
      </c>
      <c r="D145" s="779"/>
      <c r="E145" s="779"/>
      <c r="F145" s="780"/>
      <c r="G145" s="668" t="str">
        <f>IF($AM145=0,"",VLOOKUP($AM145,④女入力!$B$10:$AN$33,11))</f>
        <v/>
      </c>
      <c r="H145" s="669"/>
      <c r="I145" s="669"/>
      <c r="J145" s="670"/>
      <c r="K145" s="669" t="str">
        <f>IF($AM145=0,"",VLOOKUP($AM145,④女入力!$B$10:$AN$33,15))</f>
        <v/>
      </c>
      <c r="L145" s="669"/>
      <c r="M145" s="669"/>
      <c r="N145" s="671"/>
      <c r="O145" s="672" t="str">
        <f>IF($AM145=0,"",VLOOKUP($AM145,④女入力!$B$10:$AN$33,19))</f>
        <v/>
      </c>
      <c r="P145" s="672"/>
      <c r="Q145" s="672" t="str">
        <f>IF($AM145=0,"",VLOOKUP($AM145,④女入力!$B$10:$AN$33,21))</f>
        <v/>
      </c>
      <c r="R145" s="672"/>
      <c r="S145" s="653" t="str">
        <f>IF($AM145=0,"",VLOOKUP($AM145,④女入力!$B$10:$AN$33,23))</f>
        <v/>
      </c>
      <c r="T145" s="653"/>
      <c r="U145" s="653"/>
      <c r="V145" s="653"/>
      <c r="W145" s="653"/>
      <c r="X145" s="653"/>
      <c r="Y145" s="656" t="str">
        <f>IF($AM145=0,"",VLOOKUP($AM145,④女入力!$B$10:$AN$33,29))</f>
        <v/>
      </c>
      <c r="Z145" s="656"/>
      <c r="AA145" s="656"/>
      <c r="AB145" s="656"/>
      <c r="AC145" s="656"/>
      <c r="AD145" s="659" t="str">
        <f>IF($AM145=0,"",VLOOKUP($AM145,④女入力!$B$10:$AN$33,34))</f>
        <v/>
      </c>
      <c r="AE145" s="659"/>
      <c r="AF145" s="659"/>
      <c r="AG145" s="659" t="str">
        <f>IF($AM145=0,"",VLOOKUP($AM145,④女入力!$B$10:$AN$33,37))</f>
        <v/>
      </c>
      <c r="AH145" s="659"/>
      <c r="AI145" s="662"/>
      <c r="AM145" s="737">
        <f>⑦女選手!AD24</f>
        <v>0</v>
      </c>
    </row>
    <row r="146" spans="2:39">
      <c r="B146" s="283"/>
      <c r="C146" s="781"/>
      <c r="D146" s="782"/>
      <c r="E146" s="782"/>
      <c r="F146" s="783"/>
      <c r="G146" s="645" t="str">
        <f>IF($AM145=0,"",VLOOKUP($AM145,④女入力!$B$10:$AN$33,3))</f>
        <v/>
      </c>
      <c r="H146" s="646" t="e">
        <f t="shared" ref="H146:J147" si="28">IF(G146=0,"",VLOOKUP(G146,$B$12:$Q$28,6))</f>
        <v>#N/A</v>
      </c>
      <c r="I146" s="646" t="e">
        <f t="shared" si="28"/>
        <v>#N/A</v>
      </c>
      <c r="J146" s="647" t="e">
        <f t="shared" si="28"/>
        <v>#N/A</v>
      </c>
      <c r="K146" s="646" t="str">
        <f>IF($AM145=0,"",VLOOKUP($AM145,④女入力!$B$10:$AN$33,7))</f>
        <v/>
      </c>
      <c r="L146" s="646" t="e">
        <f t="shared" ref="L146:N147" si="29">IF(K146=0,"",VLOOKUP(K146,$B$12:$Q$28,6))</f>
        <v>#N/A</v>
      </c>
      <c r="M146" s="646" t="e">
        <f t="shared" si="29"/>
        <v>#N/A</v>
      </c>
      <c r="N146" s="651" t="e">
        <f t="shared" si="29"/>
        <v>#N/A</v>
      </c>
      <c r="O146" s="673"/>
      <c r="P146" s="673"/>
      <c r="Q146" s="673"/>
      <c r="R146" s="673"/>
      <c r="S146" s="654"/>
      <c r="T146" s="654"/>
      <c r="U146" s="654"/>
      <c r="V146" s="654"/>
      <c r="W146" s="654"/>
      <c r="X146" s="654"/>
      <c r="Y146" s="657"/>
      <c r="Z146" s="657"/>
      <c r="AA146" s="657"/>
      <c r="AB146" s="657"/>
      <c r="AC146" s="657"/>
      <c r="AD146" s="660"/>
      <c r="AE146" s="660"/>
      <c r="AF146" s="660"/>
      <c r="AG146" s="660"/>
      <c r="AH146" s="660"/>
      <c r="AI146" s="663"/>
      <c r="AM146" s="738"/>
    </row>
    <row r="147" spans="2:39" ht="14.25" thickBot="1">
      <c r="B147" s="283"/>
      <c r="C147" s="784"/>
      <c r="D147" s="785"/>
      <c r="E147" s="785"/>
      <c r="F147" s="786"/>
      <c r="G147" s="648" t="str">
        <f>IF($AN147=0,"",VLOOKUP($AN147,③男入力!$B$10:$AN$33,3))</f>
        <v/>
      </c>
      <c r="H147" s="649" t="e">
        <f t="shared" si="28"/>
        <v>#N/A</v>
      </c>
      <c r="I147" s="649" t="e">
        <f t="shared" si="28"/>
        <v>#N/A</v>
      </c>
      <c r="J147" s="650" t="e">
        <f t="shared" si="28"/>
        <v>#N/A</v>
      </c>
      <c r="K147" s="649" t="str">
        <f>IF($AN147=0,"",VLOOKUP($AN147,③男入力!$B$10:$AN$33,7))</f>
        <v/>
      </c>
      <c r="L147" s="649" t="e">
        <f t="shared" si="29"/>
        <v>#N/A</v>
      </c>
      <c r="M147" s="649" t="e">
        <f t="shared" si="29"/>
        <v>#N/A</v>
      </c>
      <c r="N147" s="652" t="e">
        <f t="shared" si="29"/>
        <v>#N/A</v>
      </c>
      <c r="O147" s="674"/>
      <c r="P147" s="674"/>
      <c r="Q147" s="674"/>
      <c r="R147" s="674"/>
      <c r="S147" s="655"/>
      <c r="T147" s="655"/>
      <c r="U147" s="655"/>
      <c r="V147" s="655"/>
      <c r="W147" s="655"/>
      <c r="X147" s="655"/>
      <c r="Y147" s="658"/>
      <c r="Z147" s="658"/>
      <c r="AA147" s="658"/>
      <c r="AB147" s="658"/>
      <c r="AC147" s="658"/>
      <c r="AD147" s="661"/>
      <c r="AE147" s="661"/>
      <c r="AF147" s="661"/>
      <c r="AG147" s="661"/>
      <c r="AH147" s="661"/>
      <c r="AI147" s="664"/>
      <c r="AM147" s="739"/>
    </row>
    <row r="148" spans="2:39">
      <c r="B148" s="283"/>
      <c r="C148" s="778" t="str">
        <f>IF($AM148=0,"",VLOOKUP($AM148,④女入力!$B$10:$AS$33,40))</f>
        <v/>
      </c>
      <c r="D148" s="779"/>
      <c r="E148" s="779"/>
      <c r="F148" s="780"/>
      <c r="G148" s="668" t="str">
        <f>IF($AM148=0,"",VLOOKUP($AM148,④女入力!$B$10:$AN$33,11))</f>
        <v/>
      </c>
      <c r="H148" s="669"/>
      <c r="I148" s="669"/>
      <c r="J148" s="670"/>
      <c r="K148" s="669" t="str">
        <f>IF($AM148=0,"",VLOOKUP($AM148,④女入力!$B$10:$AN$33,15))</f>
        <v/>
      </c>
      <c r="L148" s="669"/>
      <c r="M148" s="669"/>
      <c r="N148" s="671"/>
      <c r="O148" s="672" t="str">
        <f>IF($AM148=0,"",VLOOKUP($AM148,④女入力!$B$10:$AN$33,19))</f>
        <v/>
      </c>
      <c r="P148" s="672"/>
      <c r="Q148" s="672" t="str">
        <f>IF($AM148=0,"",VLOOKUP($AM148,④女入力!$B$10:$AN$33,21))</f>
        <v/>
      </c>
      <c r="R148" s="672"/>
      <c r="S148" s="653" t="str">
        <f>IF($AM148=0,"",VLOOKUP($AM148,④女入力!$B$10:$AN$33,23))</f>
        <v/>
      </c>
      <c r="T148" s="653"/>
      <c r="U148" s="653"/>
      <c r="V148" s="653"/>
      <c r="W148" s="653"/>
      <c r="X148" s="653"/>
      <c r="Y148" s="656" t="str">
        <f>IF($AM148=0,"",VLOOKUP($AM148,④女入力!$B$10:$AN$33,29))</f>
        <v/>
      </c>
      <c r="Z148" s="656"/>
      <c r="AA148" s="656"/>
      <c r="AB148" s="656"/>
      <c r="AC148" s="656"/>
      <c r="AD148" s="659" t="str">
        <f>IF($AM148=0,"",VLOOKUP($AM148,④女入力!$B$10:$AN$33,34))</f>
        <v/>
      </c>
      <c r="AE148" s="659"/>
      <c r="AF148" s="659"/>
      <c r="AG148" s="659" t="str">
        <f>IF($AM148=0,"",VLOOKUP($AM148,④女入力!$B$10:$AN$33,37))</f>
        <v/>
      </c>
      <c r="AH148" s="659"/>
      <c r="AI148" s="662"/>
      <c r="AM148" s="737">
        <f>⑦女選手!AD25</f>
        <v>0</v>
      </c>
    </row>
    <row r="149" spans="2:39">
      <c r="B149" s="283"/>
      <c r="C149" s="781"/>
      <c r="D149" s="782"/>
      <c r="E149" s="782"/>
      <c r="F149" s="783"/>
      <c r="G149" s="645" t="str">
        <f>IF($AM148=0,"",VLOOKUP($AM148,④女入力!$B$10:$AN$33,3))</f>
        <v/>
      </c>
      <c r="H149" s="646" t="e">
        <f t="shared" ref="H149:J150" si="30">IF(G149=0,"",VLOOKUP(G149,$B$12:$Q$28,6))</f>
        <v>#N/A</v>
      </c>
      <c r="I149" s="646" t="e">
        <f t="shared" si="30"/>
        <v>#N/A</v>
      </c>
      <c r="J149" s="647" t="e">
        <f t="shared" si="30"/>
        <v>#N/A</v>
      </c>
      <c r="K149" s="646" t="str">
        <f>IF($AM148=0,"",VLOOKUP($AM148,④女入力!$B$10:$AN$33,7))</f>
        <v/>
      </c>
      <c r="L149" s="646" t="e">
        <f t="shared" ref="L149:N150" si="31">IF(K149=0,"",VLOOKUP(K149,$B$12:$Q$28,6))</f>
        <v>#N/A</v>
      </c>
      <c r="M149" s="646" t="e">
        <f t="shared" si="31"/>
        <v>#N/A</v>
      </c>
      <c r="N149" s="651" t="e">
        <f t="shared" si="31"/>
        <v>#N/A</v>
      </c>
      <c r="O149" s="673"/>
      <c r="P149" s="673"/>
      <c r="Q149" s="673"/>
      <c r="R149" s="673"/>
      <c r="S149" s="654"/>
      <c r="T149" s="654"/>
      <c r="U149" s="654"/>
      <c r="V149" s="654"/>
      <c r="W149" s="654"/>
      <c r="X149" s="654"/>
      <c r="Y149" s="657"/>
      <c r="Z149" s="657"/>
      <c r="AA149" s="657"/>
      <c r="AB149" s="657"/>
      <c r="AC149" s="657"/>
      <c r="AD149" s="660"/>
      <c r="AE149" s="660"/>
      <c r="AF149" s="660"/>
      <c r="AG149" s="660"/>
      <c r="AH149" s="660"/>
      <c r="AI149" s="663"/>
      <c r="AM149" s="738"/>
    </row>
    <row r="150" spans="2:39" ht="14.25" thickBot="1">
      <c r="B150" s="283"/>
      <c r="C150" s="784"/>
      <c r="D150" s="785"/>
      <c r="E150" s="785"/>
      <c r="F150" s="786"/>
      <c r="G150" s="648" t="str">
        <f>IF($AN150=0,"",VLOOKUP($AN150,③男入力!$B$10:$AN$33,3))</f>
        <v/>
      </c>
      <c r="H150" s="649" t="e">
        <f t="shared" si="30"/>
        <v>#N/A</v>
      </c>
      <c r="I150" s="649" t="e">
        <f t="shared" si="30"/>
        <v>#N/A</v>
      </c>
      <c r="J150" s="650" t="e">
        <f t="shared" si="30"/>
        <v>#N/A</v>
      </c>
      <c r="K150" s="649" t="str">
        <f>IF($AN150=0,"",VLOOKUP($AN150,③男入力!$B$10:$AN$33,7))</f>
        <v/>
      </c>
      <c r="L150" s="649" t="e">
        <f t="shared" si="31"/>
        <v>#N/A</v>
      </c>
      <c r="M150" s="649" t="e">
        <f t="shared" si="31"/>
        <v>#N/A</v>
      </c>
      <c r="N150" s="652" t="e">
        <f t="shared" si="31"/>
        <v>#N/A</v>
      </c>
      <c r="O150" s="674"/>
      <c r="P150" s="674"/>
      <c r="Q150" s="674"/>
      <c r="R150" s="674"/>
      <c r="S150" s="655"/>
      <c r="T150" s="655"/>
      <c r="U150" s="655"/>
      <c r="V150" s="655"/>
      <c r="W150" s="655"/>
      <c r="X150" s="655"/>
      <c r="Y150" s="658"/>
      <c r="Z150" s="658"/>
      <c r="AA150" s="658"/>
      <c r="AB150" s="658"/>
      <c r="AC150" s="658"/>
      <c r="AD150" s="661"/>
      <c r="AE150" s="661"/>
      <c r="AF150" s="661"/>
      <c r="AG150" s="661"/>
      <c r="AH150" s="661"/>
      <c r="AI150" s="664"/>
      <c r="AM150" s="739"/>
    </row>
    <row r="151" spans="2:39">
      <c r="B151" s="283"/>
      <c r="C151" s="778"/>
      <c r="D151" s="779"/>
      <c r="E151" s="779"/>
      <c r="F151" s="780"/>
      <c r="G151" s="668"/>
      <c r="H151" s="669"/>
      <c r="I151" s="669"/>
      <c r="J151" s="670"/>
      <c r="K151" s="669"/>
      <c r="L151" s="669"/>
      <c r="M151" s="669"/>
      <c r="N151" s="671"/>
      <c r="O151" s="672"/>
      <c r="P151" s="672"/>
      <c r="Q151" s="672"/>
      <c r="R151" s="672"/>
      <c r="S151" s="653"/>
      <c r="T151" s="653"/>
      <c r="U151" s="653"/>
      <c r="V151" s="653"/>
      <c r="W151" s="653"/>
      <c r="X151" s="653"/>
      <c r="Y151" s="656"/>
      <c r="Z151" s="656"/>
      <c r="AA151" s="656"/>
      <c r="AB151" s="656"/>
      <c r="AC151" s="656"/>
      <c r="AD151" s="659"/>
      <c r="AE151" s="659"/>
      <c r="AF151" s="659"/>
      <c r="AG151" s="659"/>
      <c r="AH151" s="659"/>
      <c r="AI151" s="662"/>
      <c r="AM151" s="737"/>
    </row>
    <row r="152" spans="2:39">
      <c r="B152" s="283"/>
      <c r="C152" s="781"/>
      <c r="D152" s="782"/>
      <c r="E152" s="782"/>
      <c r="F152" s="783"/>
      <c r="G152" s="645"/>
      <c r="H152" s="646"/>
      <c r="I152" s="646"/>
      <c r="J152" s="647"/>
      <c r="K152" s="646"/>
      <c r="L152" s="646"/>
      <c r="M152" s="646"/>
      <c r="N152" s="651"/>
      <c r="O152" s="673"/>
      <c r="P152" s="673"/>
      <c r="Q152" s="673"/>
      <c r="R152" s="673"/>
      <c r="S152" s="654"/>
      <c r="T152" s="654"/>
      <c r="U152" s="654"/>
      <c r="V152" s="654"/>
      <c r="W152" s="654"/>
      <c r="X152" s="654"/>
      <c r="Y152" s="657"/>
      <c r="Z152" s="657"/>
      <c r="AA152" s="657"/>
      <c r="AB152" s="657"/>
      <c r="AC152" s="657"/>
      <c r="AD152" s="660"/>
      <c r="AE152" s="660"/>
      <c r="AF152" s="660"/>
      <c r="AG152" s="660"/>
      <c r="AH152" s="660"/>
      <c r="AI152" s="663"/>
      <c r="AM152" s="738"/>
    </row>
    <row r="153" spans="2:39" ht="14.25" thickBot="1">
      <c r="B153" s="283"/>
      <c r="C153" s="784"/>
      <c r="D153" s="785"/>
      <c r="E153" s="785"/>
      <c r="F153" s="786"/>
      <c r="G153" s="648"/>
      <c r="H153" s="649"/>
      <c r="I153" s="649"/>
      <c r="J153" s="650"/>
      <c r="K153" s="649"/>
      <c r="L153" s="649"/>
      <c r="M153" s="649"/>
      <c r="N153" s="652"/>
      <c r="O153" s="674"/>
      <c r="P153" s="674"/>
      <c r="Q153" s="674"/>
      <c r="R153" s="674"/>
      <c r="S153" s="655"/>
      <c r="T153" s="655"/>
      <c r="U153" s="655"/>
      <c r="V153" s="655"/>
      <c r="W153" s="655"/>
      <c r="X153" s="655"/>
      <c r="Y153" s="658"/>
      <c r="Z153" s="658"/>
      <c r="AA153" s="658"/>
      <c r="AB153" s="658"/>
      <c r="AC153" s="658"/>
      <c r="AD153" s="661"/>
      <c r="AE153" s="661"/>
      <c r="AF153" s="661"/>
      <c r="AG153" s="661"/>
      <c r="AH153" s="661"/>
      <c r="AI153" s="664"/>
      <c r="AM153" s="739"/>
    </row>
    <row r="154" spans="2:39">
      <c r="B154" s="283"/>
      <c r="C154" s="778"/>
      <c r="D154" s="779"/>
      <c r="E154" s="779"/>
      <c r="F154" s="780"/>
      <c r="G154" s="668"/>
      <c r="H154" s="669"/>
      <c r="I154" s="669"/>
      <c r="J154" s="670"/>
      <c r="K154" s="669"/>
      <c r="L154" s="669"/>
      <c r="M154" s="669"/>
      <c r="N154" s="671"/>
      <c r="O154" s="672"/>
      <c r="P154" s="672"/>
      <c r="Q154" s="672"/>
      <c r="R154" s="672"/>
      <c r="S154" s="653"/>
      <c r="T154" s="653"/>
      <c r="U154" s="653"/>
      <c r="V154" s="653"/>
      <c r="W154" s="653"/>
      <c r="X154" s="653"/>
      <c r="Y154" s="656"/>
      <c r="Z154" s="656"/>
      <c r="AA154" s="656"/>
      <c r="AB154" s="656"/>
      <c r="AC154" s="656"/>
      <c r="AD154" s="659"/>
      <c r="AE154" s="659"/>
      <c r="AF154" s="659"/>
      <c r="AG154" s="659"/>
      <c r="AH154" s="659"/>
      <c r="AI154" s="662"/>
      <c r="AM154" s="737"/>
    </row>
    <row r="155" spans="2:39">
      <c r="B155" s="283"/>
      <c r="C155" s="781"/>
      <c r="D155" s="782"/>
      <c r="E155" s="782"/>
      <c r="F155" s="783"/>
      <c r="G155" s="645"/>
      <c r="H155" s="646"/>
      <c r="I155" s="646"/>
      <c r="J155" s="647"/>
      <c r="K155" s="646"/>
      <c r="L155" s="646"/>
      <c r="M155" s="646"/>
      <c r="N155" s="651"/>
      <c r="O155" s="673"/>
      <c r="P155" s="673"/>
      <c r="Q155" s="673"/>
      <c r="R155" s="673"/>
      <c r="S155" s="654"/>
      <c r="T155" s="654"/>
      <c r="U155" s="654"/>
      <c r="V155" s="654"/>
      <c r="W155" s="654"/>
      <c r="X155" s="654"/>
      <c r="Y155" s="657"/>
      <c r="Z155" s="657"/>
      <c r="AA155" s="657"/>
      <c r="AB155" s="657"/>
      <c r="AC155" s="657"/>
      <c r="AD155" s="660"/>
      <c r="AE155" s="660"/>
      <c r="AF155" s="660"/>
      <c r="AG155" s="660"/>
      <c r="AH155" s="660"/>
      <c r="AI155" s="663"/>
      <c r="AM155" s="738"/>
    </row>
    <row r="156" spans="2:39" ht="14.25" thickBot="1">
      <c r="B156" s="283"/>
      <c r="C156" s="784"/>
      <c r="D156" s="785"/>
      <c r="E156" s="785"/>
      <c r="F156" s="786"/>
      <c r="G156" s="648"/>
      <c r="H156" s="649"/>
      <c r="I156" s="649"/>
      <c r="J156" s="650"/>
      <c r="K156" s="649"/>
      <c r="L156" s="649"/>
      <c r="M156" s="649"/>
      <c r="N156" s="652"/>
      <c r="O156" s="674"/>
      <c r="P156" s="674"/>
      <c r="Q156" s="674"/>
      <c r="R156" s="674"/>
      <c r="S156" s="655"/>
      <c r="T156" s="655"/>
      <c r="U156" s="655"/>
      <c r="V156" s="655"/>
      <c r="W156" s="655"/>
      <c r="X156" s="655"/>
      <c r="Y156" s="658"/>
      <c r="Z156" s="658"/>
      <c r="AA156" s="658"/>
      <c r="AB156" s="658"/>
      <c r="AC156" s="658"/>
      <c r="AD156" s="661"/>
      <c r="AE156" s="661"/>
      <c r="AF156" s="661"/>
      <c r="AG156" s="661"/>
      <c r="AH156" s="661"/>
      <c r="AI156" s="664"/>
      <c r="AM156" s="739"/>
    </row>
    <row r="157" spans="2:39">
      <c r="B157" s="283"/>
      <c r="C157" s="778"/>
      <c r="D157" s="779"/>
      <c r="E157" s="779"/>
      <c r="F157" s="780"/>
      <c r="G157" s="668"/>
      <c r="H157" s="669"/>
      <c r="I157" s="669"/>
      <c r="J157" s="670"/>
      <c r="K157" s="669"/>
      <c r="L157" s="669"/>
      <c r="M157" s="669"/>
      <c r="N157" s="671"/>
      <c r="O157" s="672"/>
      <c r="P157" s="672"/>
      <c r="Q157" s="672"/>
      <c r="R157" s="672"/>
      <c r="S157" s="653"/>
      <c r="T157" s="653"/>
      <c r="U157" s="653"/>
      <c r="V157" s="653"/>
      <c r="W157" s="653"/>
      <c r="X157" s="653"/>
      <c r="Y157" s="656"/>
      <c r="Z157" s="656"/>
      <c r="AA157" s="656"/>
      <c r="AB157" s="656"/>
      <c r="AC157" s="656"/>
      <c r="AD157" s="659"/>
      <c r="AE157" s="659"/>
      <c r="AF157" s="659"/>
      <c r="AG157" s="659"/>
      <c r="AH157" s="659"/>
      <c r="AI157" s="662"/>
      <c r="AM157" s="737"/>
    </row>
    <row r="158" spans="2:39">
      <c r="B158" s="283"/>
      <c r="C158" s="781"/>
      <c r="D158" s="782"/>
      <c r="E158" s="782"/>
      <c r="F158" s="783"/>
      <c r="G158" s="645"/>
      <c r="H158" s="646"/>
      <c r="I158" s="646"/>
      <c r="J158" s="647"/>
      <c r="K158" s="646"/>
      <c r="L158" s="646"/>
      <c r="M158" s="646"/>
      <c r="N158" s="651"/>
      <c r="O158" s="673"/>
      <c r="P158" s="673"/>
      <c r="Q158" s="673"/>
      <c r="R158" s="673"/>
      <c r="S158" s="654"/>
      <c r="T158" s="654"/>
      <c r="U158" s="654"/>
      <c r="V158" s="654"/>
      <c r="W158" s="654"/>
      <c r="X158" s="654"/>
      <c r="Y158" s="657"/>
      <c r="Z158" s="657"/>
      <c r="AA158" s="657"/>
      <c r="AB158" s="657"/>
      <c r="AC158" s="657"/>
      <c r="AD158" s="660"/>
      <c r="AE158" s="660"/>
      <c r="AF158" s="660"/>
      <c r="AG158" s="660"/>
      <c r="AH158" s="660"/>
      <c r="AI158" s="663"/>
      <c r="AM158" s="738"/>
    </row>
    <row r="159" spans="2:39" ht="14.25" thickBot="1">
      <c r="B159" s="283"/>
      <c r="C159" s="784"/>
      <c r="D159" s="785"/>
      <c r="E159" s="785"/>
      <c r="F159" s="786"/>
      <c r="G159" s="648"/>
      <c r="H159" s="649"/>
      <c r="I159" s="649"/>
      <c r="J159" s="650"/>
      <c r="K159" s="649"/>
      <c r="L159" s="649"/>
      <c r="M159" s="649"/>
      <c r="N159" s="652"/>
      <c r="O159" s="674"/>
      <c r="P159" s="674"/>
      <c r="Q159" s="674"/>
      <c r="R159" s="674"/>
      <c r="S159" s="655"/>
      <c r="T159" s="655"/>
      <c r="U159" s="655"/>
      <c r="V159" s="655"/>
      <c r="W159" s="655"/>
      <c r="X159" s="655"/>
      <c r="Y159" s="658"/>
      <c r="Z159" s="658"/>
      <c r="AA159" s="658"/>
      <c r="AB159" s="658"/>
      <c r="AC159" s="658"/>
      <c r="AD159" s="661"/>
      <c r="AE159" s="661"/>
      <c r="AF159" s="661"/>
      <c r="AG159" s="661"/>
      <c r="AH159" s="661"/>
      <c r="AI159" s="664"/>
      <c r="AM159" s="739"/>
    </row>
    <row r="160" spans="2:39">
      <c r="B160" s="283"/>
      <c r="C160" s="778"/>
      <c r="D160" s="779"/>
      <c r="E160" s="779"/>
      <c r="F160" s="780"/>
      <c r="G160" s="668"/>
      <c r="H160" s="669"/>
      <c r="I160" s="669"/>
      <c r="J160" s="670"/>
      <c r="K160" s="669"/>
      <c r="L160" s="669"/>
      <c r="M160" s="669"/>
      <c r="N160" s="671"/>
      <c r="O160" s="672"/>
      <c r="P160" s="672"/>
      <c r="Q160" s="672"/>
      <c r="R160" s="672"/>
      <c r="S160" s="653"/>
      <c r="T160" s="653"/>
      <c r="U160" s="653"/>
      <c r="V160" s="653"/>
      <c r="W160" s="653"/>
      <c r="X160" s="653"/>
      <c r="Y160" s="656"/>
      <c r="Z160" s="656"/>
      <c r="AA160" s="656"/>
      <c r="AB160" s="656"/>
      <c r="AC160" s="656"/>
      <c r="AD160" s="659"/>
      <c r="AE160" s="659"/>
      <c r="AF160" s="659"/>
      <c r="AG160" s="659"/>
      <c r="AH160" s="659"/>
      <c r="AI160" s="662"/>
      <c r="AM160" s="737"/>
    </row>
    <row r="161" spans="2:39">
      <c r="B161" s="283"/>
      <c r="C161" s="781"/>
      <c r="D161" s="782"/>
      <c r="E161" s="782"/>
      <c r="F161" s="783"/>
      <c r="G161" s="645"/>
      <c r="H161" s="646"/>
      <c r="I161" s="646"/>
      <c r="J161" s="647"/>
      <c r="K161" s="646"/>
      <c r="L161" s="646"/>
      <c r="M161" s="646"/>
      <c r="N161" s="651"/>
      <c r="O161" s="673"/>
      <c r="P161" s="673"/>
      <c r="Q161" s="673"/>
      <c r="R161" s="673"/>
      <c r="S161" s="654"/>
      <c r="T161" s="654"/>
      <c r="U161" s="654"/>
      <c r="V161" s="654"/>
      <c r="W161" s="654"/>
      <c r="X161" s="654"/>
      <c r="Y161" s="657"/>
      <c r="Z161" s="657"/>
      <c r="AA161" s="657"/>
      <c r="AB161" s="657"/>
      <c r="AC161" s="657"/>
      <c r="AD161" s="660"/>
      <c r="AE161" s="660"/>
      <c r="AF161" s="660"/>
      <c r="AG161" s="660"/>
      <c r="AH161" s="660"/>
      <c r="AI161" s="663"/>
      <c r="AM161" s="738"/>
    </row>
    <row r="162" spans="2:39" ht="14.25" thickBot="1">
      <c r="B162" s="283"/>
      <c r="C162" s="784"/>
      <c r="D162" s="785"/>
      <c r="E162" s="785"/>
      <c r="F162" s="786"/>
      <c r="G162" s="648"/>
      <c r="H162" s="649"/>
      <c r="I162" s="649"/>
      <c r="J162" s="650"/>
      <c r="K162" s="649"/>
      <c r="L162" s="649"/>
      <c r="M162" s="649"/>
      <c r="N162" s="652"/>
      <c r="O162" s="674"/>
      <c r="P162" s="674"/>
      <c r="Q162" s="674"/>
      <c r="R162" s="674"/>
      <c r="S162" s="655"/>
      <c r="T162" s="655"/>
      <c r="U162" s="655"/>
      <c r="V162" s="655"/>
      <c r="W162" s="655"/>
      <c r="X162" s="655"/>
      <c r="Y162" s="658"/>
      <c r="Z162" s="658"/>
      <c r="AA162" s="658"/>
      <c r="AB162" s="658"/>
      <c r="AC162" s="658"/>
      <c r="AD162" s="661"/>
      <c r="AE162" s="661"/>
      <c r="AF162" s="661"/>
      <c r="AG162" s="661"/>
      <c r="AH162" s="661"/>
      <c r="AI162" s="664"/>
      <c r="AM162" s="739"/>
    </row>
    <row r="163" spans="2:39">
      <c r="B163" s="283"/>
      <c r="C163" s="778"/>
      <c r="D163" s="779"/>
      <c r="E163" s="779"/>
      <c r="F163" s="780"/>
      <c r="G163" s="668"/>
      <c r="H163" s="669"/>
      <c r="I163" s="669"/>
      <c r="J163" s="670"/>
      <c r="K163" s="669"/>
      <c r="L163" s="669"/>
      <c r="M163" s="669"/>
      <c r="N163" s="671"/>
      <c r="O163" s="672"/>
      <c r="P163" s="672"/>
      <c r="Q163" s="672"/>
      <c r="R163" s="672"/>
      <c r="S163" s="653"/>
      <c r="T163" s="653"/>
      <c r="U163" s="653"/>
      <c r="V163" s="653"/>
      <c r="W163" s="653"/>
      <c r="X163" s="653"/>
      <c r="Y163" s="656"/>
      <c r="Z163" s="656"/>
      <c r="AA163" s="656"/>
      <c r="AB163" s="656"/>
      <c r="AC163" s="656"/>
      <c r="AD163" s="659"/>
      <c r="AE163" s="659"/>
      <c r="AF163" s="659"/>
      <c r="AG163" s="659"/>
      <c r="AH163" s="659"/>
      <c r="AI163" s="662"/>
      <c r="AM163" s="737"/>
    </row>
    <row r="164" spans="2:39">
      <c r="B164" s="283"/>
      <c r="C164" s="781"/>
      <c r="D164" s="782"/>
      <c r="E164" s="782"/>
      <c r="F164" s="783"/>
      <c r="G164" s="645"/>
      <c r="H164" s="646"/>
      <c r="I164" s="646"/>
      <c r="J164" s="647"/>
      <c r="K164" s="646"/>
      <c r="L164" s="646"/>
      <c r="M164" s="646"/>
      <c r="N164" s="651"/>
      <c r="O164" s="673"/>
      <c r="P164" s="673"/>
      <c r="Q164" s="673"/>
      <c r="R164" s="673"/>
      <c r="S164" s="654"/>
      <c r="T164" s="654"/>
      <c r="U164" s="654"/>
      <c r="V164" s="654"/>
      <c r="W164" s="654"/>
      <c r="X164" s="654"/>
      <c r="Y164" s="657"/>
      <c r="Z164" s="657"/>
      <c r="AA164" s="657"/>
      <c r="AB164" s="657"/>
      <c r="AC164" s="657"/>
      <c r="AD164" s="660"/>
      <c r="AE164" s="660"/>
      <c r="AF164" s="660"/>
      <c r="AG164" s="660"/>
      <c r="AH164" s="660"/>
      <c r="AI164" s="663"/>
      <c r="AM164" s="738"/>
    </row>
    <row r="165" spans="2:39" ht="14.25" thickBot="1">
      <c r="B165" s="283"/>
      <c r="C165" s="784"/>
      <c r="D165" s="785"/>
      <c r="E165" s="785"/>
      <c r="F165" s="786"/>
      <c r="G165" s="648"/>
      <c r="H165" s="649"/>
      <c r="I165" s="649"/>
      <c r="J165" s="650"/>
      <c r="K165" s="649"/>
      <c r="L165" s="649"/>
      <c r="M165" s="649"/>
      <c r="N165" s="652"/>
      <c r="O165" s="674"/>
      <c r="P165" s="674"/>
      <c r="Q165" s="674"/>
      <c r="R165" s="674"/>
      <c r="S165" s="655"/>
      <c r="T165" s="655"/>
      <c r="U165" s="655"/>
      <c r="V165" s="655"/>
      <c r="W165" s="655"/>
      <c r="X165" s="655"/>
      <c r="Y165" s="658"/>
      <c r="Z165" s="658"/>
      <c r="AA165" s="658"/>
      <c r="AB165" s="658"/>
      <c r="AC165" s="658"/>
      <c r="AD165" s="661"/>
      <c r="AE165" s="661"/>
      <c r="AF165" s="661"/>
      <c r="AG165" s="661"/>
      <c r="AH165" s="661"/>
      <c r="AI165" s="664"/>
      <c r="AM165" s="739"/>
    </row>
    <row r="166" spans="2:39">
      <c r="AB166" s="1" t="s">
        <v>27</v>
      </c>
    </row>
    <row r="167" spans="2:39" ht="7.5" customHeight="1"/>
    <row r="168" spans="2:39" ht="31.5" customHeight="1">
      <c r="C168" s="665" t="s">
        <v>324</v>
      </c>
      <c r="D168" s="642"/>
      <c r="E168" s="642"/>
      <c r="F168" s="642"/>
      <c r="G168" s="642"/>
      <c r="H168" s="642"/>
      <c r="I168" s="642"/>
      <c r="J168" s="642"/>
      <c r="K168" s="642"/>
      <c r="L168" s="642"/>
      <c r="M168" s="642"/>
      <c r="N168" s="642"/>
      <c r="O168" s="642"/>
      <c r="P168" s="642"/>
      <c r="Q168" s="642"/>
      <c r="R168" s="642"/>
      <c r="S168" s="642"/>
      <c r="T168" s="642"/>
      <c r="U168" s="642"/>
      <c r="V168" s="642"/>
      <c r="W168" s="642"/>
      <c r="X168" s="642"/>
      <c r="Y168" s="642"/>
      <c r="Z168" s="642"/>
      <c r="AA168" s="642"/>
      <c r="AB168" s="642"/>
      <c r="AC168" s="642"/>
      <c r="AD168" s="642"/>
      <c r="AE168" s="642"/>
      <c r="AF168" s="642"/>
      <c r="AG168" s="642"/>
      <c r="AH168" s="642"/>
      <c r="AI168" s="642"/>
    </row>
    <row r="169" spans="2:39" ht="7.5" customHeight="1"/>
    <row r="170" spans="2:39" ht="15.75" customHeight="1">
      <c r="C170" s="642" t="s">
        <v>325</v>
      </c>
      <c r="D170" s="642"/>
      <c r="E170" s="642"/>
      <c r="F170" s="642"/>
      <c r="G170" s="642"/>
      <c r="H170" s="642"/>
      <c r="I170" s="642"/>
      <c r="J170" s="642"/>
      <c r="K170" s="642"/>
      <c r="L170" s="642"/>
      <c r="M170" s="642"/>
      <c r="N170" s="642"/>
      <c r="O170" s="642"/>
      <c r="P170" s="642"/>
      <c r="Q170" s="642"/>
      <c r="R170" s="642"/>
      <c r="S170" s="642"/>
      <c r="T170" s="642"/>
      <c r="U170" s="642"/>
      <c r="V170" s="642"/>
      <c r="W170" s="642"/>
      <c r="X170" s="642"/>
      <c r="Y170" s="642"/>
      <c r="Z170" s="642"/>
      <c r="AA170" s="642"/>
      <c r="AB170" s="642"/>
      <c r="AC170" s="642"/>
      <c r="AD170" s="642"/>
      <c r="AE170" s="642"/>
      <c r="AF170" s="642"/>
      <c r="AG170" s="642"/>
      <c r="AH170" s="642"/>
      <c r="AI170" s="642"/>
    </row>
    <row r="171" spans="2:39" ht="7.5" customHeight="1"/>
    <row r="172" spans="2:39" ht="15.75" customHeight="1">
      <c r="D172" s="642" t="s">
        <v>326</v>
      </c>
      <c r="E172" s="642"/>
      <c r="F172" s="642"/>
      <c r="G172" s="642"/>
      <c r="H172" s="642"/>
      <c r="I172" s="642"/>
      <c r="J172" s="642"/>
      <c r="K172" s="642"/>
      <c r="L172" s="642"/>
      <c r="M172" s="642"/>
      <c r="N172" s="642"/>
      <c r="O172" s="642"/>
      <c r="P172" s="642"/>
      <c r="Q172" s="642"/>
      <c r="R172" s="642"/>
      <c r="S172" s="642"/>
      <c r="T172" s="642"/>
      <c r="U172" s="642"/>
      <c r="V172" s="642"/>
      <c r="W172" s="642"/>
      <c r="X172" s="642"/>
      <c r="Y172" s="642"/>
      <c r="Z172" s="642"/>
      <c r="AA172" s="642"/>
      <c r="AB172" s="642"/>
      <c r="AC172" s="642"/>
      <c r="AD172" s="642"/>
      <c r="AE172" s="642"/>
      <c r="AF172" s="642"/>
      <c r="AG172" s="642"/>
    </row>
    <row r="173" spans="2:39" ht="7.5" customHeight="1"/>
    <row r="174" spans="2:39" ht="15.75" customHeight="1">
      <c r="E174" s="321" t="s">
        <v>104</v>
      </c>
      <c r="G174" s="643">
        <f>⑧日付!$E$6</f>
        <v>2</v>
      </c>
      <c r="H174" s="643"/>
      <c r="I174" s="321" t="s">
        <v>28</v>
      </c>
      <c r="J174" s="643">
        <f>⑧日付!$H$6</f>
        <v>0</v>
      </c>
      <c r="K174" s="643"/>
      <c r="L174" s="321" t="s">
        <v>29</v>
      </c>
      <c r="M174" s="643">
        <f>⑧日付!$K$6</f>
        <v>0</v>
      </c>
      <c r="N174" s="643"/>
      <c r="O174" s="321" t="s">
        <v>30</v>
      </c>
      <c r="P174" s="321"/>
      <c r="Q174" s="321"/>
      <c r="R174" s="321"/>
      <c r="S174" s="321"/>
    </row>
    <row r="176" spans="2:39">
      <c r="O176" s="640" t="s">
        <v>3</v>
      </c>
      <c r="P176" s="640"/>
      <c r="Q176" s="640"/>
      <c r="R176" s="640"/>
      <c r="S176" s="644">
        <f>②基本情報!$B$8</f>
        <v>0</v>
      </c>
      <c r="T176" s="644"/>
      <c r="U176" s="644"/>
      <c r="V176" s="644"/>
      <c r="W176" s="644"/>
      <c r="X176" s="644"/>
      <c r="Y176" s="644"/>
      <c r="Z176" s="644"/>
      <c r="AA176" s="644"/>
      <c r="AB176" s="644"/>
      <c r="AC176" s="644"/>
      <c r="AD176" s="644"/>
      <c r="AE176" s="644"/>
      <c r="AF176" s="644"/>
      <c r="AG176" s="644"/>
      <c r="AH176" s="644"/>
      <c r="AI176" s="644"/>
    </row>
    <row r="178" spans="15:34">
      <c r="O178" s="640" t="s">
        <v>327</v>
      </c>
      <c r="P178" s="640"/>
      <c r="Q178" s="640"/>
      <c r="R178" s="640"/>
      <c r="T178" s="641">
        <f>②基本情報!$N$11</f>
        <v>0</v>
      </c>
      <c r="U178" s="641"/>
      <c r="V178" s="641"/>
      <c r="W178" s="641"/>
      <c r="X178" s="641"/>
      <c r="Y178" s="641"/>
      <c r="Z178" s="641"/>
      <c r="AA178" s="641"/>
      <c r="AB178" s="641"/>
      <c r="AC178" s="641"/>
      <c r="AD178" s="641"/>
      <c r="AE178" s="641"/>
      <c r="AF178" s="321" t="s">
        <v>328</v>
      </c>
      <c r="AG178" s="321"/>
      <c r="AH178" s="321"/>
    </row>
    <row r="187" spans="15:34" ht="27" customHeight="1"/>
  </sheetData>
  <sheetProtection sheet="1" objects="1" scenarios="1"/>
  <mergeCells count="428">
    <mergeCell ref="K10:N10"/>
    <mergeCell ref="P10:AB10"/>
    <mergeCell ref="AC10:AI12"/>
    <mergeCell ref="K11:N12"/>
    <mergeCell ref="O11:AB12"/>
    <mergeCell ref="C10:J10"/>
    <mergeCell ref="C11:J12"/>
    <mergeCell ref="K4:M4"/>
    <mergeCell ref="R4:AI4"/>
    <mergeCell ref="O5:S5"/>
    <mergeCell ref="T5:Z5"/>
    <mergeCell ref="H6:AD6"/>
    <mergeCell ref="C8:J8"/>
    <mergeCell ref="K8:N8"/>
    <mergeCell ref="O8:AB9"/>
    <mergeCell ref="AC8:AI9"/>
    <mergeCell ref="C9:J9"/>
    <mergeCell ref="K9:N9"/>
    <mergeCell ref="C14:G16"/>
    <mergeCell ref="H14:J16"/>
    <mergeCell ref="K14:N16"/>
    <mergeCell ref="O14:U14"/>
    <mergeCell ref="V14:AB14"/>
    <mergeCell ref="AC14:AI14"/>
    <mergeCell ref="O15:U16"/>
    <mergeCell ref="V15:AB16"/>
    <mergeCell ref="AC15:AI16"/>
    <mergeCell ref="H20:N22"/>
    <mergeCell ref="O20:U20"/>
    <mergeCell ref="V20:AB20"/>
    <mergeCell ref="AC20:AI20"/>
    <mergeCell ref="O21:U22"/>
    <mergeCell ref="V21:AB22"/>
    <mergeCell ref="AC21:AI22"/>
    <mergeCell ref="C17:J18"/>
    <mergeCell ref="K17:Q18"/>
    <mergeCell ref="R17:AI18"/>
    <mergeCell ref="C20:G22"/>
    <mergeCell ref="C30:F32"/>
    <mergeCell ref="G30:J30"/>
    <mergeCell ref="K30:N30"/>
    <mergeCell ref="O30:P32"/>
    <mergeCell ref="Q30:R32"/>
    <mergeCell ref="S30:X32"/>
    <mergeCell ref="Y30:AC32"/>
    <mergeCell ref="AD24:AF26"/>
    <mergeCell ref="AD30:AF32"/>
    <mergeCell ref="AG24:AI26"/>
    <mergeCell ref="G25:J26"/>
    <mergeCell ref="K25:N26"/>
    <mergeCell ref="C27:F29"/>
    <mergeCell ref="G27:J27"/>
    <mergeCell ref="K27:N27"/>
    <mergeCell ref="O27:P29"/>
    <mergeCell ref="Q27:R29"/>
    <mergeCell ref="S27:X29"/>
    <mergeCell ref="C24:F26"/>
    <mergeCell ref="G24:N24"/>
    <mergeCell ref="O24:P26"/>
    <mergeCell ref="Q24:R26"/>
    <mergeCell ref="S24:X26"/>
    <mergeCell ref="Y24:AC26"/>
    <mergeCell ref="AG30:AI32"/>
    <mergeCell ref="G31:J32"/>
    <mergeCell ref="K31:N32"/>
    <mergeCell ref="Y27:AC29"/>
    <mergeCell ref="AD27:AF29"/>
    <mergeCell ref="AG27:AI29"/>
    <mergeCell ref="G28:J29"/>
    <mergeCell ref="K28:N29"/>
    <mergeCell ref="C36:F38"/>
    <mergeCell ref="G36:J36"/>
    <mergeCell ref="K36:N36"/>
    <mergeCell ref="O36:P38"/>
    <mergeCell ref="Q36:R38"/>
    <mergeCell ref="C33:F35"/>
    <mergeCell ref="G33:J33"/>
    <mergeCell ref="K33:N33"/>
    <mergeCell ref="O33:P35"/>
    <mergeCell ref="Q33:R35"/>
    <mergeCell ref="S36:X38"/>
    <mergeCell ref="Y36:AC38"/>
    <mergeCell ref="AD36:AF38"/>
    <mergeCell ref="AG36:AI38"/>
    <mergeCell ref="G37:J38"/>
    <mergeCell ref="K37:N38"/>
    <mergeCell ref="Y33:AC35"/>
    <mergeCell ref="AD33:AF35"/>
    <mergeCell ref="AG33:AI35"/>
    <mergeCell ref="G34:J35"/>
    <mergeCell ref="K34:N35"/>
    <mergeCell ref="S33:X35"/>
    <mergeCell ref="C42:F44"/>
    <mergeCell ref="G42:J42"/>
    <mergeCell ref="K42:N42"/>
    <mergeCell ref="O42:P44"/>
    <mergeCell ref="Q42:R44"/>
    <mergeCell ref="C39:F41"/>
    <mergeCell ref="G39:J39"/>
    <mergeCell ref="K39:N39"/>
    <mergeCell ref="O39:P41"/>
    <mergeCell ref="Q39:R41"/>
    <mergeCell ref="S42:X44"/>
    <mergeCell ref="Y42:AC44"/>
    <mergeCell ref="AD42:AF44"/>
    <mergeCell ref="AG42:AI44"/>
    <mergeCell ref="G43:J44"/>
    <mergeCell ref="K43:N44"/>
    <mergeCell ref="Y39:AC41"/>
    <mergeCell ref="AD39:AF41"/>
    <mergeCell ref="S58:AI58"/>
    <mergeCell ref="AG39:AI41"/>
    <mergeCell ref="G40:J41"/>
    <mergeCell ref="K40:N41"/>
    <mergeCell ref="S39:X41"/>
    <mergeCell ref="Y45:AC47"/>
    <mergeCell ref="AD45:AF47"/>
    <mergeCell ref="AG45:AI47"/>
    <mergeCell ref="G46:J47"/>
    <mergeCell ref="K46:N47"/>
    <mergeCell ref="AM27:AM29"/>
    <mergeCell ref="AM30:AM32"/>
    <mergeCell ref="AM33:AM35"/>
    <mergeCell ref="AM36:AM38"/>
    <mergeCell ref="AM39:AM41"/>
    <mergeCell ref="AM42:AM44"/>
    <mergeCell ref="AM45:AM47"/>
    <mergeCell ref="K63:M63"/>
    <mergeCell ref="R63:AI63"/>
    <mergeCell ref="C50:AI50"/>
    <mergeCell ref="C45:F47"/>
    <mergeCell ref="G45:J45"/>
    <mergeCell ref="K45:N45"/>
    <mergeCell ref="O45:P47"/>
    <mergeCell ref="Q45:R47"/>
    <mergeCell ref="S45:X47"/>
    <mergeCell ref="O60:R60"/>
    <mergeCell ref="T60:AE60"/>
    <mergeCell ref="C52:AI52"/>
    <mergeCell ref="D54:AG54"/>
    <mergeCell ref="G56:H56"/>
    <mergeCell ref="J56:K56"/>
    <mergeCell ref="M56:N56"/>
    <mergeCell ref="O58:R58"/>
    <mergeCell ref="O64:S64"/>
    <mergeCell ref="T64:Z64"/>
    <mergeCell ref="H65:AD65"/>
    <mergeCell ref="C67:J67"/>
    <mergeCell ref="K67:N67"/>
    <mergeCell ref="O67:AB68"/>
    <mergeCell ref="AC67:AI68"/>
    <mergeCell ref="C68:J68"/>
    <mergeCell ref="K68:N68"/>
    <mergeCell ref="C69:J69"/>
    <mergeCell ref="K69:N69"/>
    <mergeCell ref="P69:AB69"/>
    <mergeCell ref="AC69:AI71"/>
    <mergeCell ref="C70:J71"/>
    <mergeCell ref="K70:N71"/>
    <mergeCell ref="O70:AB71"/>
    <mergeCell ref="C73:G75"/>
    <mergeCell ref="H73:J75"/>
    <mergeCell ref="K73:N75"/>
    <mergeCell ref="O73:U73"/>
    <mergeCell ref="V73:AB73"/>
    <mergeCell ref="AC73:AI73"/>
    <mergeCell ref="O74:U75"/>
    <mergeCell ref="V74:AB75"/>
    <mergeCell ref="AC74:AI75"/>
    <mergeCell ref="C79:G81"/>
    <mergeCell ref="H79:N81"/>
    <mergeCell ref="O79:U79"/>
    <mergeCell ref="V79:AB79"/>
    <mergeCell ref="AC79:AI79"/>
    <mergeCell ref="O80:U81"/>
    <mergeCell ref="V80:AB81"/>
    <mergeCell ref="AC80:AI81"/>
    <mergeCell ref="C76:J77"/>
    <mergeCell ref="K76:Q77"/>
    <mergeCell ref="R76:AI77"/>
    <mergeCell ref="C83:F85"/>
    <mergeCell ref="G83:N83"/>
    <mergeCell ref="O83:P85"/>
    <mergeCell ref="Q83:R85"/>
    <mergeCell ref="S83:X85"/>
    <mergeCell ref="Y83:AC85"/>
    <mergeCell ref="AD83:AF85"/>
    <mergeCell ref="AG83:AI85"/>
    <mergeCell ref="G84:J85"/>
    <mergeCell ref="K84:N85"/>
    <mergeCell ref="AM86:AM88"/>
    <mergeCell ref="G87:J88"/>
    <mergeCell ref="K87:N88"/>
    <mergeCell ref="C89:F91"/>
    <mergeCell ref="G89:J89"/>
    <mergeCell ref="K89:N89"/>
    <mergeCell ref="O89:P91"/>
    <mergeCell ref="Q89:R91"/>
    <mergeCell ref="S89:X91"/>
    <mergeCell ref="Y89:AC91"/>
    <mergeCell ref="AD89:AF91"/>
    <mergeCell ref="AG89:AI91"/>
    <mergeCell ref="AM89:AM91"/>
    <mergeCell ref="G90:J91"/>
    <mergeCell ref="K90:N91"/>
    <mergeCell ref="C86:F88"/>
    <mergeCell ref="G86:J86"/>
    <mergeCell ref="K86:N86"/>
    <mergeCell ref="O86:P88"/>
    <mergeCell ref="Q86:R88"/>
    <mergeCell ref="S86:X88"/>
    <mergeCell ref="Y86:AC88"/>
    <mergeCell ref="AD86:AF88"/>
    <mergeCell ref="AG86:AI88"/>
    <mergeCell ref="AM92:AM94"/>
    <mergeCell ref="G93:J94"/>
    <mergeCell ref="K93:N94"/>
    <mergeCell ref="C95:F97"/>
    <mergeCell ref="G95:J95"/>
    <mergeCell ref="K95:N95"/>
    <mergeCell ref="O95:P97"/>
    <mergeCell ref="Q95:R97"/>
    <mergeCell ref="S95:X97"/>
    <mergeCell ref="Y95:AC97"/>
    <mergeCell ref="AD95:AF97"/>
    <mergeCell ref="AG95:AI97"/>
    <mergeCell ref="AM95:AM97"/>
    <mergeCell ref="G96:J97"/>
    <mergeCell ref="K96:N97"/>
    <mergeCell ref="C92:F94"/>
    <mergeCell ref="G92:J92"/>
    <mergeCell ref="K92:N92"/>
    <mergeCell ref="O92:P94"/>
    <mergeCell ref="Q92:R94"/>
    <mergeCell ref="S92:X94"/>
    <mergeCell ref="Y92:AC94"/>
    <mergeCell ref="AD92:AF94"/>
    <mergeCell ref="AG92:AI94"/>
    <mergeCell ref="AM98:AM100"/>
    <mergeCell ref="G99:J100"/>
    <mergeCell ref="K99:N100"/>
    <mergeCell ref="C101:F103"/>
    <mergeCell ref="G101:J101"/>
    <mergeCell ref="K101:N101"/>
    <mergeCell ref="O101:P103"/>
    <mergeCell ref="Q101:R103"/>
    <mergeCell ref="S101:X103"/>
    <mergeCell ref="Y101:AC103"/>
    <mergeCell ref="AD101:AF103"/>
    <mergeCell ref="AG101:AI103"/>
    <mergeCell ref="AM101:AM103"/>
    <mergeCell ref="G102:J103"/>
    <mergeCell ref="K102:N103"/>
    <mergeCell ref="C98:F100"/>
    <mergeCell ref="G98:J98"/>
    <mergeCell ref="K98:N98"/>
    <mergeCell ref="O98:P100"/>
    <mergeCell ref="Q98:R100"/>
    <mergeCell ref="S98:X100"/>
    <mergeCell ref="Y98:AC100"/>
    <mergeCell ref="AD98:AF100"/>
    <mergeCell ref="AG98:AI100"/>
    <mergeCell ref="AM104:AM106"/>
    <mergeCell ref="G105:J106"/>
    <mergeCell ref="K105:N106"/>
    <mergeCell ref="C109:AI109"/>
    <mergeCell ref="C111:AI111"/>
    <mergeCell ref="D113:AG113"/>
    <mergeCell ref="G115:H115"/>
    <mergeCell ref="J115:K115"/>
    <mergeCell ref="M115:N115"/>
    <mergeCell ref="C104:F106"/>
    <mergeCell ref="G104:J104"/>
    <mergeCell ref="K104:N104"/>
    <mergeCell ref="O104:P106"/>
    <mergeCell ref="Q104:R106"/>
    <mergeCell ref="S104:X106"/>
    <mergeCell ref="Y104:AC106"/>
    <mergeCell ref="AD104:AF106"/>
    <mergeCell ref="AG104:AI106"/>
    <mergeCell ref="O117:R117"/>
    <mergeCell ref="S117:AI117"/>
    <mergeCell ref="O119:R119"/>
    <mergeCell ref="T119:AE119"/>
    <mergeCell ref="K122:M122"/>
    <mergeCell ref="R122:AI122"/>
    <mergeCell ref="O123:S123"/>
    <mergeCell ref="T123:Z123"/>
    <mergeCell ref="H124:AD124"/>
    <mergeCell ref="C126:J126"/>
    <mergeCell ref="K126:N126"/>
    <mergeCell ref="O126:AB127"/>
    <mergeCell ref="AC126:AI127"/>
    <mergeCell ref="C127:J127"/>
    <mergeCell ref="K127:N127"/>
    <mergeCell ref="C128:J128"/>
    <mergeCell ref="K128:N128"/>
    <mergeCell ref="P128:AB128"/>
    <mergeCell ref="AC128:AI130"/>
    <mergeCell ref="C129:J130"/>
    <mergeCell ref="K129:N130"/>
    <mergeCell ref="O129:AB130"/>
    <mergeCell ref="C132:G134"/>
    <mergeCell ref="H132:J134"/>
    <mergeCell ref="K132:N134"/>
    <mergeCell ref="O132:U132"/>
    <mergeCell ref="V132:AB132"/>
    <mergeCell ref="AC132:AI132"/>
    <mergeCell ref="O133:U134"/>
    <mergeCell ref="V133:AB134"/>
    <mergeCell ref="AC133:AI134"/>
    <mergeCell ref="C138:G140"/>
    <mergeCell ref="H138:N140"/>
    <mergeCell ref="O138:U138"/>
    <mergeCell ref="V138:AB138"/>
    <mergeCell ref="AC138:AI138"/>
    <mergeCell ref="O139:U140"/>
    <mergeCell ref="V139:AB140"/>
    <mergeCell ref="AC139:AI140"/>
    <mergeCell ref="C135:J136"/>
    <mergeCell ref="K135:Q136"/>
    <mergeCell ref="R135:AI136"/>
    <mergeCell ref="C142:F144"/>
    <mergeCell ref="G142:N142"/>
    <mergeCell ref="O142:P144"/>
    <mergeCell ref="Q142:R144"/>
    <mergeCell ref="S142:X144"/>
    <mergeCell ref="Y142:AC144"/>
    <mergeCell ref="AD142:AF144"/>
    <mergeCell ref="AG142:AI144"/>
    <mergeCell ref="G143:J144"/>
    <mergeCell ref="K143:N144"/>
    <mergeCell ref="AM145:AM147"/>
    <mergeCell ref="G146:J147"/>
    <mergeCell ref="K146:N147"/>
    <mergeCell ref="C148:F150"/>
    <mergeCell ref="G148:J148"/>
    <mergeCell ref="K148:N148"/>
    <mergeCell ref="O148:P150"/>
    <mergeCell ref="Q148:R150"/>
    <mergeCell ref="S148:X150"/>
    <mergeCell ref="Y148:AC150"/>
    <mergeCell ref="AD148:AF150"/>
    <mergeCell ref="AG148:AI150"/>
    <mergeCell ref="AM148:AM150"/>
    <mergeCell ref="G149:J150"/>
    <mergeCell ref="K149:N150"/>
    <mergeCell ref="C145:F147"/>
    <mergeCell ref="G145:J145"/>
    <mergeCell ref="K145:N145"/>
    <mergeCell ref="O145:P147"/>
    <mergeCell ref="Q145:R147"/>
    <mergeCell ref="S145:X147"/>
    <mergeCell ref="Y145:AC147"/>
    <mergeCell ref="AD145:AF147"/>
    <mergeCell ref="AG145:AI147"/>
    <mergeCell ref="AM151:AM153"/>
    <mergeCell ref="G152:J153"/>
    <mergeCell ref="K152:N153"/>
    <mergeCell ref="C154:F156"/>
    <mergeCell ref="G154:J154"/>
    <mergeCell ref="K154:N154"/>
    <mergeCell ref="O154:P156"/>
    <mergeCell ref="Q154:R156"/>
    <mergeCell ref="S154:X156"/>
    <mergeCell ref="Y154:AC156"/>
    <mergeCell ref="AD154:AF156"/>
    <mergeCell ref="AG154:AI156"/>
    <mergeCell ref="AM154:AM156"/>
    <mergeCell ref="G155:J156"/>
    <mergeCell ref="K155:N156"/>
    <mergeCell ref="C151:F153"/>
    <mergeCell ref="G151:J151"/>
    <mergeCell ref="K151:N151"/>
    <mergeCell ref="O151:P153"/>
    <mergeCell ref="Q151:R153"/>
    <mergeCell ref="S151:X153"/>
    <mergeCell ref="Y151:AC153"/>
    <mergeCell ref="AD151:AF153"/>
    <mergeCell ref="AG151:AI153"/>
    <mergeCell ref="AM157:AM159"/>
    <mergeCell ref="G158:J159"/>
    <mergeCell ref="K158:N159"/>
    <mergeCell ref="C160:F162"/>
    <mergeCell ref="G160:J160"/>
    <mergeCell ref="K160:N160"/>
    <mergeCell ref="O160:P162"/>
    <mergeCell ref="Q160:R162"/>
    <mergeCell ref="S160:X162"/>
    <mergeCell ref="Y160:AC162"/>
    <mergeCell ref="AD160:AF162"/>
    <mergeCell ref="AG160:AI162"/>
    <mergeCell ref="AM160:AM162"/>
    <mergeCell ref="G161:J162"/>
    <mergeCell ref="K161:N162"/>
    <mergeCell ref="C157:F159"/>
    <mergeCell ref="G157:J157"/>
    <mergeCell ref="K157:N157"/>
    <mergeCell ref="O157:P159"/>
    <mergeCell ref="Q157:R159"/>
    <mergeCell ref="S157:X159"/>
    <mergeCell ref="Y157:AC159"/>
    <mergeCell ref="AD157:AF159"/>
    <mergeCell ref="AG157:AI159"/>
    <mergeCell ref="O176:R176"/>
    <mergeCell ref="S176:AI176"/>
    <mergeCell ref="O178:R178"/>
    <mergeCell ref="T178:AE178"/>
    <mergeCell ref="D1:J1"/>
    <mergeCell ref="L1:W1"/>
    <mergeCell ref="AM163:AM165"/>
    <mergeCell ref="G164:J165"/>
    <mergeCell ref="K164:N165"/>
    <mergeCell ref="C168:AI168"/>
    <mergeCell ref="C170:AI170"/>
    <mergeCell ref="D172:AG172"/>
    <mergeCell ref="G174:H174"/>
    <mergeCell ref="J174:K174"/>
    <mergeCell ref="M174:N174"/>
    <mergeCell ref="C163:F165"/>
    <mergeCell ref="G163:J163"/>
    <mergeCell ref="K163:N163"/>
    <mergeCell ref="O163:P165"/>
    <mergeCell ref="Q163:R165"/>
    <mergeCell ref="S163:X165"/>
    <mergeCell ref="Y163:AC165"/>
    <mergeCell ref="AD163:AF165"/>
    <mergeCell ref="AG163:AI165"/>
  </mergeCells>
  <phoneticPr fontId="2"/>
  <hyperlinks>
    <hyperlink ref="D1" location="Top!A1" display="Topへ戻る" xr:uid="{249FF69B-CEEC-4012-8091-A7A073F936F6}"/>
    <hyperlink ref="L1:W1" location="⑦女選手!A1" display="【女子出場選手入力シート】" xr:uid="{2D893F5D-3C9E-429E-80D8-44B5C258E20D}"/>
  </hyperlinks>
  <pageMargins left="0.39370078740157483" right="0.35433070866141736" top="0.51181102362204722" bottom="0.51181102362204722" header="0.23622047244094491" footer="0.19685039370078741"/>
  <pageSetup paperSize="9" orientation="portrait" horizontalDpi="4294967293" r:id="rId1"/>
  <headerFooter alignWithMargins="0"/>
  <rowBreaks count="2" manualBreakCount="2">
    <brk id="61" max="36" man="1"/>
    <brk id="120" max="36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CCFFFF"/>
  </sheetPr>
  <dimension ref="A1:EO17"/>
  <sheetViews>
    <sheetView showGridLines="0" showZeros="0" view="pageBreakPreview" zoomScale="50" zoomScaleNormal="70" zoomScaleSheetLayoutView="50" workbookViewId="0">
      <selection sqref="A1:B1"/>
    </sheetView>
  </sheetViews>
  <sheetFormatPr defaultRowHeight="13.5"/>
  <cols>
    <col min="1" max="1" width="16.25" style="12" customWidth="1"/>
    <col min="2" max="2" width="11.625" style="17" customWidth="1"/>
    <col min="3" max="3" width="40.75" style="18" customWidth="1"/>
    <col min="4" max="4" width="51" style="18" customWidth="1"/>
    <col min="5" max="6" width="20.75" style="18" customWidth="1"/>
    <col min="7" max="8" width="10.75" style="12" customWidth="1"/>
    <col min="9" max="9" width="21" style="12" customWidth="1"/>
    <col min="10" max="11" width="10.75" style="12" customWidth="1"/>
    <col min="12" max="12" width="21.375" style="12" customWidth="1"/>
    <col min="13" max="14" width="10.75" style="12" customWidth="1"/>
    <col min="15" max="15" width="21.375" style="12" customWidth="1"/>
    <col min="16" max="18" width="10.75" style="17" customWidth="1"/>
    <col min="19" max="20" width="10.75" style="19" customWidth="1"/>
    <col min="21" max="22" width="10.75" style="12" customWidth="1"/>
    <col min="23" max="23" width="21.375" style="12" customWidth="1"/>
    <col min="24" max="26" width="10.75" style="17" customWidth="1"/>
    <col min="27" max="28" width="10.75" style="19" customWidth="1"/>
    <col min="29" max="30" width="10.75" style="12" customWidth="1"/>
    <col min="31" max="31" width="21.625" style="12" customWidth="1"/>
    <col min="32" max="34" width="10.75" style="17" customWidth="1"/>
    <col min="35" max="36" width="10.75" style="19" customWidth="1"/>
    <col min="37" max="38" width="10.75" style="12" customWidth="1"/>
    <col min="39" max="39" width="21.875" style="12" customWidth="1"/>
    <col min="40" max="42" width="10.75" style="17" customWidth="1"/>
    <col min="43" max="44" width="10.75" style="19" customWidth="1"/>
    <col min="45" max="46" width="10.75" style="12" customWidth="1"/>
    <col min="47" max="47" width="21.375" style="12" customWidth="1"/>
    <col min="48" max="50" width="10.75" style="17" customWidth="1"/>
    <col min="51" max="52" width="10.75" style="19" customWidth="1"/>
    <col min="53" max="54" width="10.75" style="12" customWidth="1"/>
    <col min="55" max="55" width="21.375" style="12" customWidth="1"/>
    <col min="56" max="58" width="10.75" style="17" customWidth="1"/>
    <col min="59" max="60" width="10.75" style="19" customWidth="1"/>
    <col min="61" max="62" width="10.75" style="12" customWidth="1"/>
    <col min="63" max="63" width="21.375" style="12" customWidth="1"/>
    <col min="64" max="66" width="10.75" style="17" customWidth="1"/>
    <col min="67" max="68" width="10.75" style="19" customWidth="1"/>
    <col min="69" max="71" width="10.75" style="12" customWidth="1"/>
    <col min="72" max="16384" width="9" style="12"/>
  </cols>
  <sheetData>
    <row r="1" spans="1:145" ht="75.75" customHeight="1" thickBot="1">
      <c r="A1" s="816" t="s">
        <v>194</v>
      </c>
      <c r="B1" s="816"/>
      <c r="C1" s="1"/>
      <c r="D1" s="160"/>
      <c r="E1" s="160"/>
      <c r="F1" s="160"/>
    </row>
    <row r="2" spans="1:145" s="13" customFormat="1" ht="30" customHeight="1">
      <c r="A2" s="58"/>
      <c r="B2" s="59"/>
      <c r="C2" s="822" t="s">
        <v>40</v>
      </c>
      <c r="D2" s="823"/>
      <c r="E2" s="823"/>
      <c r="F2" s="823"/>
      <c r="G2" s="824" t="s">
        <v>41</v>
      </c>
      <c r="H2" s="825"/>
      <c r="I2" s="825"/>
      <c r="J2" s="824" t="s">
        <v>42</v>
      </c>
      <c r="K2" s="825"/>
      <c r="L2" s="826"/>
      <c r="M2" s="813" t="s">
        <v>43</v>
      </c>
      <c r="N2" s="814"/>
      <c r="O2" s="814"/>
      <c r="P2" s="814"/>
      <c r="Q2" s="814"/>
      <c r="R2" s="814"/>
      <c r="S2" s="814"/>
      <c r="T2" s="815"/>
      <c r="U2" s="813" t="s">
        <v>44</v>
      </c>
      <c r="V2" s="814"/>
      <c r="W2" s="814"/>
      <c r="X2" s="814"/>
      <c r="Y2" s="814"/>
      <c r="Z2" s="814"/>
      <c r="AA2" s="814"/>
      <c r="AB2" s="815"/>
      <c r="AC2" s="813" t="s">
        <v>45</v>
      </c>
      <c r="AD2" s="814"/>
      <c r="AE2" s="814"/>
      <c r="AF2" s="814"/>
      <c r="AG2" s="814"/>
      <c r="AH2" s="814"/>
      <c r="AI2" s="814"/>
      <c r="AJ2" s="815"/>
      <c r="AK2" s="813" t="s">
        <v>46</v>
      </c>
      <c r="AL2" s="814"/>
      <c r="AM2" s="814"/>
      <c r="AN2" s="814"/>
      <c r="AO2" s="814"/>
      <c r="AP2" s="814"/>
      <c r="AQ2" s="814"/>
      <c r="AR2" s="815"/>
      <c r="AS2" s="813" t="s">
        <v>47</v>
      </c>
      <c r="AT2" s="814"/>
      <c r="AU2" s="814"/>
      <c r="AV2" s="814"/>
      <c r="AW2" s="814"/>
      <c r="AX2" s="814"/>
      <c r="AY2" s="814"/>
      <c r="AZ2" s="815"/>
      <c r="BA2" s="813" t="s">
        <v>48</v>
      </c>
      <c r="BB2" s="814"/>
      <c r="BC2" s="814"/>
      <c r="BD2" s="814"/>
      <c r="BE2" s="814"/>
      <c r="BF2" s="814"/>
      <c r="BG2" s="814"/>
      <c r="BH2" s="815"/>
      <c r="BI2" s="813" t="s">
        <v>49</v>
      </c>
      <c r="BJ2" s="814"/>
      <c r="BK2" s="814"/>
      <c r="BL2" s="814"/>
      <c r="BM2" s="814"/>
      <c r="BN2" s="814"/>
      <c r="BO2" s="814"/>
      <c r="BP2" s="821"/>
    </row>
    <row r="3" spans="1:145" s="13" customFormat="1" ht="30" customHeight="1" thickBot="1">
      <c r="A3" s="167"/>
      <c r="B3" s="168"/>
      <c r="C3" s="817" t="s">
        <v>50</v>
      </c>
      <c r="D3" s="818"/>
      <c r="E3" s="819" t="s">
        <v>51</v>
      </c>
      <c r="F3" s="820"/>
      <c r="G3" s="32" t="s">
        <v>52</v>
      </c>
      <c r="H3" s="69" t="s">
        <v>21</v>
      </c>
      <c r="I3" s="70" t="s">
        <v>95</v>
      </c>
      <c r="J3" s="32" t="s">
        <v>52</v>
      </c>
      <c r="K3" s="69" t="s">
        <v>21</v>
      </c>
      <c r="L3" s="70" t="s">
        <v>95</v>
      </c>
      <c r="M3" s="32" t="s">
        <v>52</v>
      </c>
      <c r="N3" s="93" t="s">
        <v>21</v>
      </c>
      <c r="O3" s="70" t="s">
        <v>95</v>
      </c>
      <c r="P3" s="33" t="s">
        <v>53</v>
      </c>
      <c r="Q3" s="33" t="s">
        <v>54</v>
      </c>
      <c r="R3" s="33" t="s">
        <v>55</v>
      </c>
      <c r="S3" s="33" t="s">
        <v>56</v>
      </c>
      <c r="T3" s="34" t="s">
        <v>57</v>
      </c>
      <c r="U3" s="32" t="s">
        <v>52</v>
      </c>
      <c r="V3" s="62" t="s">
        <v>21</v>
      </c>
      <c r="W3" s="70" t="s">
        <v>95</v>
      </c>
      <c r="X3" s="33" t="s">
        <v>53</v>
      </c>
      <c r="Y3" s="33" t="s">
        <v>54</v>
      </c>
      <c r="Z3" s="33" t="s">
        <v>55</v>
      </c>
      <c r="AA3" s="33" t="s">
        <v>56</v>
      </c>
      <c r="AB3" s="34" t="s">
        <v>57</v>
      </c>
      <c r="AC3" s="32" t="s">
        <v>52</v>
      </c>
      <c r="AD3" s="62" t="s">
        <v>21</v>
      </c>
      <c r="AE3" s="70" t="s">
        <v>95</v>
      </c>
      <c r="AF3" s="33" t="s">
        <v>53</v>
      </c>
      <c r="AG3" s="33" t="s">
        <v>54</v>
      </c>
      <c r="AH3" s="33" t="s">
        <v>55</v>
      </c>
      <c r="AI3" s="33" t="s">
        <v>56</v>
      </c>
      <c r="AJ3" s="34" t="s">
        <v>57</v>
      </c>
      <c r="AK3" s="32" t="s">
        <v>52</v>
      </c>
      <c r="AL3" s="62" t="s">
        <v>21</v>
      </c>
      <c r="AM3" s="70" t="s">
        <v>95</v>
      </c>
      <c r="AN3" s="33" t="s">
        <v>53</v>
      </c>
      <c r="AO3" s="33" t="s">
        <v>54</v>
      </c>
      <c r="AP3" s="33" t="s">
        <v>55</v>
      </c>
      <c r="AQ3" s="33" t="s">
        <v>56</v>
      </c>
      <c r="AR3" s="34" t="s">
        <v>57</v>
      </c>
      <c r="AS3" s="32" t="s">
        <v>52</v>
      </c>
      <c r="AT3" s="62" t="s">
        <v>21</v>
      </c>
      <c r="AU3" s="70" t="s">
        <v>95</v>
      </c>
      <c r="AV3" s="33" t="s">
        <v>53</v>
      </c>
      <c r="AW3" s="33" t="s">
        <v>54</v>
      </c>
      <c r="AX3" s="33" t="s">
        <v>55</v>
      </c>
      <c r="AY3" s="33" t="s">
        <v>56</v>
      </c>
      <c r="AZ3" s="34" t="s">
        <v>57</v>
      </c>
      <c r="BA3" s="32" t="s">
        <v>52</v>
      </c>
      <c r="BB3" s="62" t="s">
        <v>21</v>
      </c>
      <c r="BC3" s="70" t="s">
        <v>95</v>
      </c>
      <c r="BD3" s="33" t="s">
        <v>53</v>
      </c>
      <c r="BE3" s="33" t="s">
        <v>54</v>
      </c>
      <c r="BF3" s="33" t="s">
        <v>55</v>
      </c>
      <c r="BG3" s="33" t="s">
        <v>56</v>
      </c>
      <c r="BH3" s="34" t="s">
        <v>57</v>
      </c>
      <c r="BI3" s="32" t="s">
        <v>52</v>
      </c>
      <c r="BJ3" s="159" t="s">
        <v>21</v>
      </c>
      <c r="BK3" s="158" t="s">
        <v>95</v>
      </c>
      <c r="BL3" s="33" t="s">
        <v>53</v>
      </c>
      <c r="BM3" s="33" t="s">
        <v>54</v>
      </c>
      <c r="BN3" s="33" t="s">
        <v>55</v>
      </c>
      <c r="BO3" s="33" t="s">
        <v>56</v>
      </c>
      <c r="BP3" s="52" t="s">
        <v>57</v>
      </c>
    </row>
    <row r="4" spans="1:145" s="11" customFormat="1" ht="30" customHeight="1">
      <c r="A4" s="94"/>
      <c r="B4" s="95" t="s">
        <v>60</v>
      </c>
      <c r="C4" s="71" t="s">
        <v>277</v>
      </c>
      <c r="D4" s="76" t="s">
        <v>278</v>
      </c>
      <c r="E4" s="290" t="s">
        <v>98</v>
      </c>
      <c r="F4" s="291" t="s">
        <v>177</v>
      </c>
      <c r="G4" s="71" t="s">
        <v>61</v>
      </c>
      <c r="H4" s="77" t="s">
        <v>62</v>
      </c>
      <c r="I4" s="72" t="s">
        <v>88</v>
      </c>
      <c r="J4" s="71" t="s">
        <v>63</v>
      </c>
      <c r="K4" s="77" t="s">
        <v>64</v>
      </c>
      <c r="L4" s="72" t="s">
        <v>90</v>
      </c>
      <c r="M4" s="71" t="s">
        <v>65</v>
      </c>
      <c r="N4" s="73" t="s">
        <v>26</v>
      </c>
      <c r="O4" s="72" t="s">
        <v>91</v>
      </c>
      <c r="P4" s="78">
        <v>3</v>
      </c>
      <c r="Q4" s="78" t="s">
        <v>66</v>
      </c>
      <c r="R4" s="79">
        <v>38509</v>
      </c>
      <c r="S4" s="80">
        <v>170</v>
      </c>
      <c r="T4" s="81">
        <v>72</v>
      </c>
      <c r="U4" s="169"/>
      <c r="V4" s="170"/>
      <c r="W4" s="171"/>
      <c r="X4" s="172"/>
      <c r="Y4" s="172"/>
      <c r="Z4" s="173"/>
      <c r="AA4" s="174"/>
      <c r="AB4" s="175"/>
      <c r="AC4" s="169"/>
      <c r="AD4" s="170"/>
      <c r="AE4" s="171"/>
      <c r="AF4" s="172"/>
      <c r="AG4" s="172"/>
      <c r="AH4" s="173"/>
      <c r="AI4" s="174"/>
      <c r="AJ4" s="175"/>
      <c r="AK4" s="169"/>
      <c r="AL4" s="170"/>
      <c r="AM4" s="171"/>
      <c r="AN4" s="172"/>
      <c r="AO4" s="172"/>
      <c r="AP4" s="173"/>
      <c r="AQ4" s="174"/>
      <c r="AR4" s="175"/>
      <c r="AS4" s="169"/>
      <c r="AT4" s="170"/>
      <c r="AU4" s="171"/>
      <c r="AV4" s="172"/>
      <c r="AW4" s="172"/>
      <c r="AX4" s="173"/>
      <c r="AY4" s="174"/>
      <c r="AZ4" s="175"/>
      <c r="BA4" s="169"/>
      <c r="BB4" s="170"/>
      <c r="BC4" s="171"/>
      <c r="BD4" s="172"/>
      <c r="BE4" s="172"/>
      <c r="BF4" s="173"/>
      <c r="BG4" s="174"/>
      <c r="BH4" s="175"/>
      <c r="BI4" s="169"/>
      <c r="BJ4" s="170"/>
      <c r="BK4" s="171"/>
      <c r="BL4" s="172"/>
      <c r="BM4" s="172"/>
      <c r="BN4" s="173"/>
      <c r="BO4" s="174"/>
      <c r="BP4" s="176"/>
    </row>
    <row r="5" spans="1:145" s="11" customFormat="1" ht="30" customHeight="1" thickBot="1">
      <c r="A5" s="68" t="s">
        <v>87</v>
      </c>
      <c r="B5" s="45" t="s">
        <v>67</v>
      </c>
      <c r="C5" s="74">
        <f>②基本情報!$B$8</f>
        <v>0</v>
      </c>
      <c r="D5" s="75">
        <f>②基本情報!$B$7</f>
        <v>0</v>
      </c>
      <c r="E5" s="292">
        <f>②基本情報!$J$8</f>
        <v>0</v>
      </c>
      <c r="F5" s="293">
        <f>②基本情報!$J$7</f>
        <v>0</v>
      </c>
      <c r="G5" s="74">
        <f>②基本情報!$P$16</f>
        <v>0</v>
      </c>
      <c r="H5" s="46">
        <f>②基本情報!$W$16</f>
        <v>0</v>
      </c>
      <c r="I5" s="75" t="str">
        <f>②基本情報!$P$15&amp;" "&amp;②基本情報!$W$15</f>
        <v xml:space="preserve"> </v>
      </c>
      <c r="J5" s="74">
        <f>②基本情報!$L$34</f>
        <v>0</v>
      </c>
      <c r="K5" s="46">
        <f>②基本情報!$Q$34</f>
        <v>0</v>
      </c>
      <c r="L5" s="75" t="str">
        <f>②基本情報!$L$33&amp;" "&amp;②基本情報!$Q$33</f>
        <v xml:space="preserve"> </v>
      </c>
      <c r="M5" s="74" t="str">
        <f>関東男団体!$D$21</f>
        <v/>
      </c>
      <c r="N5" s="237" t="str">
        <f>関東男団体!$H$21</f>
        <v/>
      </c>
      <c r="O5" s="238" t="str">
        <f>関東男団体!$L$21&amp;" "&amp;関東男団体!$P$21</f>
        <v xml:space="preserve"> </v>
      </c>
      <c r="P5" s="47" t="str">
        <f>関東男団体!$T$21</f>
        <v/>
      </c>
      <c r="Q5" s="47" t="str">
        <f>関東男団体!$V$21</f>
        <v/>
      </c>
      <c r="R5" s="48" t="str">
        <f>関東男団体!$X$21</f>
        <v/>
      </c>
      <c r="S5" s="49" t="str">
        <f>関東男団体!$AB$21</f>
        <v/>
      </c>
      <c r="T5" s="50" t="str">
        <f>関東男団体!$AD$21</f>
        <v/>
      </c>
      <c r="U5" s="74" t="str">
        <f>関東男団体!$D$22</f>
        <v/>
      </c>
      <c r="V5" s="237" t="str">
        <f>関東男団体!$H$22</f>
        <v/>
      </c>
      <c r="W5" s="238" t="str">
        <f>関東男団体!$L$22&amp;" "&amp;関東男団体!$P$22</f>
        <v xml:space="preserve"> </v>
      </c>
      <c r="X5" s="47" t="str">
        <f>関東男団体!$T$22</f>
        <v/>
      </c>
      <c r="Y5" s="47" t="str">
        <f>関東男団体!$V$22</f>
        <v/>
      </c>
      <c r="Z5" s="48" t="str">
        <f>関東男団体!$X$22</f>
        <v/>
      </c>
      <c r="AA5" s="49" t="str">
        <f>関東男団体!$AB$22</f>
        <v/>
      </c>
      <c r="AB5" s="50" t="str">
        <f>関東男団体!$AD$22</f>
        <v/>
      </c>
      <c r="AC5" s="74" t="str">
        <f>関東男団体!$D$23</f>
        <v/>
      </c>
      <c r="AD5" s="237" t="str">
        <f>関東男団体!$H$23</f>
        <v/>
      </c>
      <c r="AE5" s="238" t="str">
        <f>関東男団体!$L$23&amp;" "&amp;関東男団体!$P$23</f>
        <v xml:space="preserve"> </v>
      </c>
      <c r="AF5" s="47" t="str">
        <f>関東男団体!$T$23</f>
        <v/>
      </c>
      <c r="AG5" s="47" t="str">
        <f>関東男団体!$V$23</f>
        <v/>
      </c>
      <c r="AH5" s="48" t="str">
        <f>関東男団体!$X$23</f>
        <v/>
      </c>
      <c r="AI5" s="49" t="str">
        <f>関東男団体!$AB$23</f>
        <v/>
      </c>
      <c r="AJ5" s="50" t="str">
        <f>関東男団体!$AD$23</f>
        <v/>
      </c>
      <c r="AK5" s="74" t="str">
        <f>関東男団体!$D$24</f>
        <v/>
      </c>
      <c r="AL5" s="237" t="str">
        <f>関東男団体!$H$24</f>
        <v/>
      </c>
      <c r="AM5" s="238" t="str">
        <f>関東男団体!$L$24&amp;" "&amp;関東男団体!$P$24</f>
        <v xml:space="preserve"> </v>
      </c>
      <c r="AN5" s="47" t="str">
        <f>関東男団体!$T$24</f>
        <v/>
      </c>
      <c r="AO5" s="47" t="str">
        <f>関東男団体!$V$24</f>
        <v/>
      </c>
      <c r="AP5" s="48" t="str">
        <f>関東男団体!$X$24</f>
        <v/>
      </c>
      <c r="AQ5" s="49" t="str">
        <f>関東男団体!$AB$24</f>
        <v/>
      </c>
      <c r="AR5" s="50" t="str">
        <f>関東男団体!$AD$24</f>
        <v/>
      </c>
      <c r="AS5" s="74" t="str">
        <f>関東男団体!$D$25</f>
        <v/>
      </c>
      <c r="AT5" s="237" t="str">
        <f>関東男団体!$H$25</f>
        <v/>
      </c>
      <c r="AU5" s="238" t="str">
        <f>関東男団体!$L$25&amp;" "&amp;関東男団体!$P$25</f>
        <v xml:space="preserve"> </v>
      </c>
      <c r="AV5" s="47" t="str">
        <f>関東男団体!$T$25</f>
        <v/>
      </c>
      <c r="AW5" s="47" t="str">
        <f>関東男団体!$V$25</f>
        <v/>
      </c>
      <c r="AX5" s="48" t="str">
        <f>関東男団体!$X$25</f>
        <v/>
      </c>
      <c r="AY5" s="49" t="str">
        <f>関東男団体!$AB$25</f>
        <v/>
      </c>
      <c r="AZ5" s="50" t="str">
        <f>関東男団体!$AD$25</f>
        <v/>
      </c>
      <c r="BA5" s="74" t="str">
        <f>関東男団体!$D$26</f>
        <v/>
      </c>
      <c r="BB5" s="237" t="str">
        <f>関東男団体!$H$26</f>
        <v/>
      </c>
      <c r="BC5" s="238" t="str">
        <f>関東男団体!$L$26&amp;" "&amp;関東男団体!$P$26</f>
        <v xml:space="preserve"> </v>
      </c>
      <c r="BD5" s="47" t="str">
        <f>関東男団体!$T$26</f>
        <v/>
      </c>
      <c r="BE5" s="47" t="str">
        <f>関東男団体!$V$26</f>
        <v/>
      </c>
      <c r="BF5" s="48" t="str">
        <f>関東男団体!$X$26</f>
        <v/>
      </c>
      <c r="BG5" s="49" t="str">
        <f>関東男団体!$AB$26</f>
        <v/>
      </c>
      <c r="BH5" s="50" t="str">
        <f>関東男団体!$AD$26</f>
        <v/>
      </c>
      <c r="BI5" s="74" t="str">
        <f>関東男団体!$D$27</f>
        <v/>
      </c>
      <c r="BJ5" s="237" t="str">
        <f>関東男団体!$H$27</f>
        <v/>
      </c>
      <c r="BK5" s="238" t="str">
        <f>関東男団体!$L$27&amp;" "&amp;関東男団体!$P$27</f>
        <v xml:space="preserve"> </v>
      </c>
      <c r="BL5" s="47" t="str">
        <f>関東男団体!$T$27</f>
        <v/>
      </c>
      <c r="BM5" s="47" t="str">
        <f>関東男団体!$V$27</f>
        <v/>
      </c>
      <c r="BN5" s="48" t="str">
        <f>関東男団体!$X$27</f>
        <v/>
      </c>
      <c r="BO5" s="49" t="str">
        <f>関東男団体!$AB$27</f>
        <v/>
      </c>
      <c r="BP5" s="50" t="str">
        <f>関東男団体!$AD$27</f>
        <v/>
      </c>
      <c r="BQ5" s="14"/>
      <c r="BR5" s="14"/>
      <c r="BS5" s="14"/>
      <c r="BT5" s="14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</row>
    <row r="6" spans="1:145" s="16" customFormat="1" ht="30" customHeight="1" thickBo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30"/>
      <c r="T6" s="30"/>
      <c r="U6" s="28"/>
      <c r="V6" s="28"/>
      <c r="W6" s="28"/>
      <c r="X6" s="28"/>
      <c r="Y6" s="28"/>
      <c r="Z6" s="29"/>
      <c r="AA6" s="30"/>
      <c r="AB6" s="30"/>
      <c r="AC6" s="28"/>
      <c r="AD6" s="28"/>
      <c r="AE6" s="28"/>
      <c r="AF6" s="28"/>
      <c r="AG6" s="28"/>
      <c r="AH6" s="29"/>
      <c r="AI6" s="30"/>
      <c r="AJ6" s="30"/>
      <c r="AK6" s="28"/>
      <c r="AL6" s="28"/>
      <c r="AM6" s="28"/>
      <c r="AN6" s="28"/>
      <c r="AO6" s="28"/>
      <c r="AP6" s="29"/>
      <c r="AQ6" s="30"/>
      <c r="AR6" s="30"/>
      <c r="AS6" s="28"/>
      <c r="AT6" s="28"/>
      <c r="AU6" s="28"/>
      <c r="AV6" s="28"/>
      <c r="AW6" s="28"/>
      <c r="AX6" s="29"/>
      <c r="AY6" s="30"/>
      <c r="AZ6" s="30"/>
      <c r="BA6" s="28"/>
      <c r="BB6" s="28"/>
      <c r="BC6" s="28"/>
      <c r="BD6" s="28"/>
      <c r="BE6" s="28"/>
      <c r="BF6" s="29"/>
      <c r="BG6" s="30"/>
      <c r="BH6" s="30"/>
      <c r="BI6" s="28"/>
      <c r="BJ6" s="28"/>
      <c r="BK6" s="28"/>
      <c r="BL6" s="28"/>
      <c r="BM6" s="28"/>
      <c r="BN6" s="29"/>
      <c r="BO6" s="30"/>
      <c r="BP6" s="30"/>
      <c r="BQ6" s="14"/>
      <c r="BR6" s="14"/>
      <c r="BS6" s="14"/>
      <c r="BT6" s="14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</row>
    <row r="7" spans="1:145" s="13" customFormat="1" ht="30" customHeight="1">
      <c r="B7" s="51"/>
      <c r="C7" s="822" t="s">
        <v>40</v>
      </c>
      <c r="D7" s="823"/>
      <c r="E7" s="823"/>
      <c r="F7" s="823"/>
      <c r="G7" s="824" t="s">
        <v>41</v>
      </c>
      <c r="H7" s="825"/>
      <c r="I7" s="826"/>
      <c r="J7" s="824" t="s">
        <v>42</v>
      </c>
      <c r="K7" s="825"/>
      <c r="L7" s="826"/>
      <c r="M7" s="813" t="s">
        <v>43</v>
      </c>
      <c r="N7" s="814"/>
      <c r="O7" s="814"/>
      <c r="P7" s="814"/>
      <c r="Q7" s="814"/>
      <c r="R7" s="814"/>
      <c r="S7" s="814"/>
      <c r="T7" s="815"/>
      <c r="U7" s="813" t="s">
        <v>45</v>
      </c>
      <c r="V7" s="814"/>
      <c r="W7" s="814"/>
      <c r="X7" s="814"/>
      <c r="Y7" s="814"/>
      <c r="Z7" s="814"/>
      <c r="AA7" s="814"/>
      <c r="AB7" s="815"/>
      <c r="AC7" s="813" t="s">
        <v>47</v>
      </c>
      <c r="AD7" s="814"/>
      <c r="AE7" s="814"/>
      <c r="AF7" s="814"/>
      <c r="AG7" s="814"/>
      <c r="AH7" s="814"/>
      <c r="AI7" s="814"/>
      <c r="AJ7" s="815"/>
      <c r="AK7" s="813" t="s">
        <v>68</v>
      </c>
      <c r="AL7" s="814"/>
      <c r="AM7" s="814"/>
      <c r="AN7" s="814"/>
      <c r="AO7" s="814"/>
      <c r="AP7" s="814"/>
      <c r="AQ7" s="814"/>
      <c r="AR7" s="82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</row>
    <row r="8" spans="1:145" s="13" customFormat="1" ht="30" customHeight="1" thickBot="1">
      <c r="A8" s="58"/>
      <c r="B8" s="59"/>
      <c r="C8" s="817" t="s">
        <v>50</v>
      </c>
      <c r="D8" s="818"/>
      <c r="E8" s="819" t="s">
        <v>51</v>
      </c>
      <c r="F8" s="820"/>
      <c r="G8" s="32" t="s">
        <v>52</v>
      </c>
      <c r="H8" s="69" t="s">
        <v>21</v>
      </c>
      <c r="I8" s="70" t="s">
        <v>95</v>
      </c>
      <c r="J8" s="32" t="s">
        <v>52</v>
      </c>
      <c r="K8" s="69" t="s">
        <v>21</v>
      </c>
      <c r="L8" s="70" t="s">
        <v>95</v>
      </c>
      <c r="M8" s="32" t="s">
        <v>52</v>
      </c>
      <c r="N8" s="93" t="s">
        <v>21</v>
      </c>
      <c r="O8" s="70" t="s">
        <v>95</v>
      </c>
      <c r="P8" s="33" t="s">
        <v>53</v>
      </c>
      <c r="Q8" s="33" t="s">
        <v>54</v>
      </c>
      <c r="R8" s="33" t="s">
        <v>55</v>
      </c>
      <c r="S8" s="33" t="s">
        <v>56</v>
      </c>
      <c r="T8" s="34" t="s">
        <v>57</v>
      </c>
      <c r="U8" s="32" t="s">
        <v>52</v>
      </c>
      <c r="V8" s="62" t="s">
        <v>21</v>
      </c>
      <c r="W8" s="70" t="s">
        <v>95</v>
      </c>
      <c r="X8" s="33" t="s">
        <v>53</v>
      </c>
      <c r="Y8" s="33" t="s">
        <v>54</v>
      </c>
      <c r="Z8" s="33" t="s">
        <v>55</v>
      </c>
      <c r="AA8" s="33" t="s">
        <v>56</v>
      </c>
      <c r="AB8" s="34" t="s">
        <v>57</v>
      </c>
      <c r="AC8" s="32" t="s">
        <v>52</v>
      </c>
      <c r="AD8" s="62" t="s">
        <v>21</v>
      </c>
      <c r="AE8" s="70" t="s">
        <v>95</v>
      </c>
      <c r="AF8" s="33" t="s">
        <v>53</v>
      </c>
      <c r="AG8" s="33" t="s">
        <v>54</v>
      </c>
      <c r="AH8" s="33" t="s">
        <v>55</v>
      </c>
      <c r="AI8" s="33" t="s">
        <v>56</v>
      </c>
      <c r="AJ8" s="34" t="s">
        <v>57</v>
      </c>
      <c r="AK8" s="32" t="s">
        <v>52</v>
      </c>
      <c r="AL8" s="159" t="s">
        <v>21</v>
      </c>
      <c r="AM8" s="158" t="s">
        <v>95</v>
      </c>
      <c r="AN8" s="33" t="s">
        <v>53</v>
      </c>
      <c r="AO8" s="33" t="s">
        <v>54</v>
      </c>
      <c r="AP8" s="33" t="s">
        <v>55</v>
      </c>
      <c r="AQ8" s="33" t="s">
        <v>56</v>
      </c>
      <c r="AR8" s="52" t="s">
        <v>57</v>
      </c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</row>
    <row r="9" spans="1:145" s="11" customFormat="1" ht="30" customHeight="1">
      <c r="A9" s="94"/>
      <c r="B9" s="96" t="s">
        <v>60</v>
      </c>
      <c r="C9" s="97" t="s">
        <v>277</v>
      </c>
      <c r="D9" s="239" t="s">
        <v>279</v>
      </c>
      <c r="E9" s="294" t="s">
        <v>98</v>
      </c>
      <c r="F9" s="295" t="s">
        <v>176</v>
      </c>
      <c r="G9" s="37" t="s">
        <v>61</v>
      </c>
      <c r="H9" s="38" t="s">
        <v>62</v>
      </c>
      <c r="I9" s="99" t="s">
        <v>89</v>
      </c>
      <c r="J9" s="37" t="s">
        <v>63</v>
      </c>
      <c r="K9" s="38" t="s">
        <v>64</v>
      </c>
      <c r="L9" s="99" t="s">
        <v>96</v>
      </c>
      <c r="M9" s="37" t="s">
        <v>65</v>
      </c>
      <c r="N9" s="98" t="s">
        <v>70</v>
      </c>
      <c r="O9" s="100" t="s">
        <v>97</v>
      </c>
      <c r="P9" s="39">
        <v>3</v>
      </c>
      <c r="Q9" s="39" t="s">
        <v>66</v>
      </c>
      <c r="R9" s="40">
        <v>38849</v>
      </c>
      <c r="S9" s="41">
        <v>160</v>
      </c>
      <c r="T9" s="42">
        <v>53</v>
      </c>
      <c r="U9" s="177"/>
      <c r="V9" s="178"/>
      <c r="W9" s="178"/>
      <c r="X9" s="179"/>
      <c r="Y9" s="179"/>
      <c r="Z9" s="180"/>
      <c r="AA9" s="181"/>
      <c r="AB9" s="182"/>
      <c r="AC9" s="177"/>
      <c r="AD9" s="178"/>
      <c r="AE9" s="178"/>
      <c r="AF9" s="179"/>
      <c r="AG9" s="179"/>
      <c r="AH9" s="180"/>
      <c r="AI9" s="181"/>
      <c r="AJ9" s="182"/>
      <c r="AK9" s="177"/>
      <c r="AL9" s="178"/>
      <c r="AM9" s="178"/>
      <c r="AN9" s="179"/>
      <c r="AO9" s="179"/>
      <c r="AP9" s="180"/>
      <c r="AQ9" s="181"/>
      <c r="AR9" s="183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</row>
    <row r="10" spans="1:145" s="11" customFormat="1" ht="30" customHeight="1" thickBot="1">
      <c r="A10" s="68" t="s">
        <v>71</v>
      </c>
      <c r="B10" s="45" t="s">
        <v>67</v>
      </c>
      <c r="C10" s="74">
        <f>②基本情報!$B$8</f>
        <v>0</v>
      </c>
      <c r="D10" s="75">
        <f>②基本情報!$B$7</f>
        <v>0</v>
      </c>
      <c r="E10" s="292">
        <f>②基本情報!$J$8</f>
        <v>0</v>
      </c>
      <c r="F10" s="293">
        <f>②基本情報!$J$7</f>
        <v>0</v>
      </c>
      <c r="G10" s="43">
        <f>②基本情報!$P$39</f>
        <v>0</v>
      </c>
      <c r="H10" s="44">
        <f>②基本情報!$W$39</f>
        <v>0</v>
      </c>
      <c r="I10" s="75" t="str">
        <f>②基本情報!$P$38&amp;" "&amp;②基本情報!$W$38</f>
        <v xml:space="preserve"> </v>
      </c>
      <c r="J10" s="74">
        <f>②基本情報!$L$57</f>
        <v>0</v>
      </c>
      <c r="K10" s="46">
        <f>②基本情報!$Q$57</f>
        <v>0</v>
      </c>
      <c r="L10" s="75" t="str">
        <f>②基本情報!$L$56&amp;" "&amp;②基本情報!$Q$56</f>
        <v xml:space="preserve"> </v>
      </c>
      <c r="M10" s="74" t="str">
        <f>関東女団体!$D$21</f>
        <v/>
      </c>
      <c r="N10" s="237" t="str">
        <f>関東女団体!$H$21</f>
        <v/>
      </c>
      <c r="O10" s="238" t="str">
        <f>関東女団体!$L$21&amp;" "&amp;関東女団体!$P$21</f>
        <v xml:space="preserve"> </v>
      </c>
      <c r="P10" s="47" t="str">
        <f>関東女団体!$T$21</f>
        <v/>
      </c>
      <c r="Q10" s="47" t="str">
        <f>関東女団体!$V$21</f>
        <v/>
      </c>
      <c r="R10" s="48" t="str">
        <f>関東女団体!$X$21</f>
        <v/>
      </c>
      <c r="S10" s="49" t="str">
        <f>関東女団体!$AB$21</f>
        <v/>
      </c>
      <c r="T10" s="50" t="str">
        <f>関東女団体!$AD$21</f>
        <v/>
      </c>
      <c r="U10" s="74" t="str">
        <f>関東女団体!$D$22</f>
        <v/>
      </c>
      <c r="V10" s="237" t="str">
        <f>関東女団体!$H$22</f>
        <v/>
      </c>
      <c r="W10" s="238" t="str">
        <f>関東女団体!$L$22&amp;" "&amp;関東女団体!$P$22</f>
        <v xml:space="preserve"> </v>
      </c>
      <c r="X10" s="47" t="str">
        <f>関東女団体!$T$22</f>
        <v/>
      </c>
      <c r="Y10" s="47" t="str">
        <f>関東女団体!$V$22</f>
        <v/>
      </c>
      <c r="Z10" s="48" t="str">
        <f>関東女団体!$X$22</f>
        <v/>
      </c>
      <c r="AA10" s="49" t="str">
        <f>関東女団体!$AB$22</f>
        <v/>
      </c>
      <c r="AB10" s="50" t="str">
        <f>関東女団体!$AD$22</f>
        <v/>
      </c>
      <c r="AC10" s="74" t="str">
        <f>関東女団体!$D$23</f>
        <v/>
      </c>
      <c r="AD10" s="237" t="str">
        <f>関東女団体!$H$23</f>
        <v/>
      </c>
      <c r="AE10" s="238" t="str">
        <f>関東女団体!$L$23&amp;" "&amp;関東女団体!$P$23</f>
        <v xml:space="preserve"> </v>
      </c>
      <c r="AF10" s="47" t="str">
        <f>関東女団体!$T$23</f>
        <v/>
      </c>
      <c r="AG10" s="47" t="str">
        <f>関東女団体!$V$23</f>
        <v/>
      </c>
      <c r="AH10" s="48" t="str">
        <f>関東女団体!$X$23</f>
        <v/>
      </c>
      <c r="AI10" s="49" t="str">
        <f>関東女団体!$AB$23</f>
        <v/>
      </c>
      <c r="AJ10" s="50" t="str">
        <f>関東女団体!$AD$23</f>
        <v/>
      </c>
      <c r="AK10" s="74" t="str">
        <f>関東女団体!$D$24</f>
        <v/>
      </c>
      <c r="AL10" s="237" t="str">
        <f>関東女団体!$H$24</f>
        <v/>
      </c>
      <c r="AM10" s="238" t="str">
        <f>関東女団体!$L$24&amp;" "&amp;関東女団体!$P$24</f>
        <v xml:space="preserve"> </v>
      </c>
      <c r="AN10" s="47" t="str">
        <f>関東女団体!$T$24</f>
        <v/>
      </c>
      <c r="AO10" s="47" t="str">
        <f>関東女団体!$V$24</f>
        <v/>
      </c>
      <c r="AP10" s="48" t="str">
        <f>関東女団体!$X$24</f>
        <v/>
      </c>
      <c r="AQ10" s="49" t="str">
        <f>関東女団体!$AB$24</f>
        <v/>
      </c>
      <c r="AR10" s="50" t="str">
        <f>関東女団体!$AD$24</f>
        <v/>
      </c>
      <c r="AS10" s="35"/>
      <c r="AT10" s="36"/>
      <c r="AU10" s="36"/>
      <c r="AV10" s="36"/>
      <c r="AW10" s="36"/>
      <c r="AX10" s="36"/>
      <c r="AY10" s="36"/>
      <c r="AZ10" s="36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</row>
    <row r="11" spans="1:145" ht="30" customHeight="1"/>
    <row r="12" spans="1:145" ht="30" customHeight="1"/>
    <row r="13" spans="1:145" ht="30" customHeight="1"/>
    <row r="14" spans="1:145" ht="30" customHeight="1"/>
    <row r="15" spans="1:145" ht="30" customHeight="1"/>
    <row r="16" spans="1:145" ht="30" customHeight="1"/>
    <row r="17" ht="30" customHeight="1"/>
  </sheetData>
  <sheetProtection sheet="1" objects="1" scenarios="1"/>
  <customSheetViews>
    <customSheetView guid="{5D963F3A-B207-4215-A36A-BBA0BD90DFE4}" scale="50" showPageBreaks="1" showGridLines="0" zeroValues="0" printArea="1" view="pageBreakPreview">
      <selection activeCell="C14" sqref="C14"/>
      <colBreaks count="4" manualBreakCount="4">
        <brk id="11" min="1" max="9" man="1"/>
        <brk id="30" min="1" max="9" man="1"/>
        <brk id="46" min="1" max="9" man="1"/>
        <brk id="62" min="1" max="9" man="1"/>
      </colBreaks>
      <pageMargins left="0.59055118110236227" right="0.19685039370078741" top="0.59055118110236227" bottom="0.59055118110236227" header="0" footer="0"/>
      <printOptions horizontalCentered="1" verticalCentered="1"/>
      <pageSetup paperSize="9" scale="60" orientation="landscape" horizontalDpi="300" verticalDpi="300" r:id="rId1"/>
      <headerFooter alignWithMargins="0"/>
    </customSheetView>
  </customSheetViews>
  <mergeCells count="22">
    <mergeCell ref="BA2:BH2"/>
    <mergeCell ref="BI2:BP2"/>
    <mergeCell ref="M2:T2"/>
    <mergeCell ref="C7:F7"/>
    <mergeCell ref="M7:T7"/>
    <mergeCell ref="AK7:AR7"/>
    <mergeCell ref="G7:I7"/>
    <mergeCell ref="J7:L7"/>
    <mergeCell ref="C2:F2"/>
    <mergeCell ref="C3:D3"/>
    <mergeCell ref="E3:F3"/>
    <mergeCell ref="G2:I2"/>
    <mergeCell ref="J2:L2"/>
    <mergeCell ref="AK2:AR2"/>
    <mergeCell ref="AS2:AZ2"/>
    <mergeCell ref="U2:AB2"/>
    <mergeCell ref="AC2:AJ2"/>
    <mergeCell ref="A1:B1"/>
    <mergeCell ref="C8:D8"/>
    <mergeCell ref="E8:F8"/>
    <mergeCell ref="U7:AB7"/>
    <mergeCell ref="AC7:AJ7"/>
  </mergeCells>
  <phoneticPr fontId="2"/>
  <hyperlinks>
    <hyperlink ref="A1" location="Top!A1" display="Topへ戻る" xr:uid="{00000000-0004-0000-0C00-000000000000}"/>
  </hyperlinks>
  <printOptions horizontalCentered="1" verticalCentered="1"/>
  <pageMargins left="0.59055118110236227" right="0.19685039370078741" top="0.59055118110236227" bottom="0.59055118110236227" header="0" footer="0"/>
  <pageSetup paperSize="9" scale="60" orientation="landscape" horizontalDpi="300" verticalDpi="300" r:id="rId2"/>
  <headerFooter alignWithMargins="0"/>
  <colBreaks count="4" manualBreakCount="4">
    <brk id="9" min="1" max="9" man="1"/>
    <brk id="28" min="1" max="9" man="1"/>
    <brk id="44" min="1" max="9" man="1"/>
    <brk id="60" min="1" max="9" man="1"/>
  </col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FFCC99"/>
  </sheetPr>
  <dimension ref="A1:BM48"/>
  <sheetViews>
    <sheetView showZeros="0" view="pageBreakPreview" topLeftCell="B1" zoomScale="50" zoomScaleNormal="50" zoomScaleSheetLayoutView="50" workbookViewId="0">
      <selection activeCell="B1" sqref="B1"/>
    </sheetView>
  </sheetViews>
  <sheetFormatPr defaultRowHeight="13.5"/>
  <cols>
    <col min="1" max="1" width="9" style="7" hidden="1" customWidth="1"/>
    <col min="2" max="2" width="9" style="7"/>
    <col min="3" max="4" width="10.75" style="5" customWidth="1"/>
    <col min="5" max="8" width="13.5" style="7" customWidth="1"/>
    <col min="9" max="9" width="39.75" style="5" customWidth="1"/>
    <col min="10" max="10" width="45" style="5" customWidth="1"/>
    <col min="11" max="12" width="20.75" style="5" customWidth="1"/>
    <col min="13" max="14" width="5.5" style="5" customWidth="1"/>
    <col min="15" max="15" width="20.5" style="6" customWidth="1"/>
    <col min="16" max="17" width="10.75" style="5" customWidth="1"/>
    <col min="18" max="19" width="20.75" style="7" customWidth="1"/>
    <col min="20" max="20" width="23" style="7" hidden="1" customWidth="1"/>
    <col min="21" max="23" width="10.75" style="7" customWidth="1"/>
    <col min="24" max="29" width="10.75" style="7" hidden="1" customWidth="1"/>
    <col min="30" max="16384" width="9" style="7"/>
  </cols>
  <sheetData>
    <row r="1" spans="1:65" s="12" customFormat="1" ht="71.25" customHeight="1" thickBot="1">
      <c r="B1" s="1"/>
      <c r="C1" s="827" t="s">
        <v>194</v>
      </c>
      <c r="D1" s="827"/>
      <c r="E1" s="827"/>
      <c r="F1" s="18"/>
      <c r="G1" s="18"/>
      <c r="H1" s="18"/>
      <c r="I1" s="18"/>
      <c r="R1" s="17"/>
      <c r="S1" s="17"/>
      <c r="T1" s="17"/>
      <c r="U1" s="17"/>
      <c r="V1" s="17"/>
      <c r="W1" s="17"/>
      <c r="X1" s="19"/>
      <c r="Y1" s="19"/>
      <c r="AC1" s="17"/>
      <c r="AD1" s="17"/>
      <c r="AE1" s="17"/>
      <c r="AF1" s="19"/>
      <c r="AG1" s="19"/>
      <c r="AK1" s="17"/>
      <c r="AL1" s="17"/>
      <c r="AM1" s="17"/>
      <c r="AN1" s="19"/>
      <c r="AO1" s="19"/>
      <c r="AS1" s="17"/>
      <c r="AT1" s="17"/>
      <c r="AU1" s="17"/>
      <c r="AV1" s="19"/>
      <c r="AW1" s="19"/>
      <c r="BA1" s="17"/>
      <c r="BB1" s="17"/>
      <c r="BC1" s="17"/>
      <c r="BD1" s="19"/>
      <c r="BE1" s="19"/>
      <c r="BI1" s="17"/>
      <c r="BJ1" s="17"/>
      <c r="BK1" s="17"/>
      <c r="BL1" s="19"/>
      <c r="BM1" s="19"/>
    </row>
    <row r="2" spans="1:65" s="8" customFormat="1" ht="30" customHeight="1">
      <c r="B2" s="840" t="s">
        <v>72</v>
      </c>
      <c r="C2" s="63" t="s">
        <v>73</v>
      </c>
      <c r="D2" s="845" t="s">
        <v>347</v>
      </c>
      <c r="E2" s="828" t="s">
        <v>74</v>
      </c>
      <c r="F2" s="828"/>
      <c r="G2" s="828" t="s">
        <v>58</v>
      </c>
      <c r="H2" s="828"/>
      <c r="I2" s="842" t="s">
        <v>40</v>
      </c>
      <c r="J2" s="843"/>
      <c r="K2" s="843"/>
      <c r="L2" s="844"/>
      <c r="M2" s="828" t="s">
        <v>53</v>
      </c>
      <c r="N2" s="828" t="s">
        <v>54</v>
      </c>
      <c r="O2" s="836" t="s">
        <v>55</v>
      </c>
      <c r="P2" s="828" t="s">
        <v>56</v>
      </c>
      <c r="Q2" s="828" t="s">
        <v>57</v>
      </c>
      <c r="R2" s="828" t="s">
        <v>41</v>
      </c>
      <c r="S2" s="828" t="s">
        <v>75</v>
      </c>
      <c r="T2" s="830" t="s">
        <v>76</v>
      </c>
    </row>
    <row r="3" spans="1:65" s="9" customFormat="1" ht="30" customHeight="1" thickBot="1">
      <c r="B3" s="841"/>
      <c r="C3" s="64" t="s">
        <v>77</v>
      </c>
      <c r="D3" s="846"/>
      <c r="E3" s="56" t="s">
        <v>52</v>
      </c>
      <c r="F3" s="65" t="s">
        <v>21</v>
      </c>
      <c r="G3" s="56" t="s">
        <v>92</v>
      </c>
      <c r="H3" s="67" t="s">
        <v>93</v>
      </c>
      <c r="I3" s="330" t="s">
        <v>78</v>
      </c>
      <c r="J3" s="342" t="s">
        <v>58</v>
      </c>
      <c r="K3" s="56" t="s">
        <v>79</v>
      </c>
      <c r="L3" s="331" t="s">
        <v>94</v>
      </c>
      <c r="M3" s="829"/>
      <c r="N3" s="829"/>
      <c r="O3" s="837"/>
      <c r="P3" s="829"/>
      <c r="Q3" s="829"/>
      <c r="R3" s="829"/>
      <c r="S3" s="829"/>
      <c r="T3" s="831"/>
    </row>
    <row r="4" spans="1:65" ht="30" customHeight="1" thickBot="1">
      <c r="B4" s="82" t="s">
        <v>80</v>
      </c>
      <c r="C4" s="105" t="s">
        <v>81</v>
      </c>
      <c r="D4" s="323" t="s">
        <v>348</v>
      </c>
      <c r="E4" s="83" t="s">
        <v>65</v>
      </c>
      <c r="F4" s="84" t="s">
        <v>26</v>
      </c>
      <c r="G4" s="83" t="s">
        <v>59</v>
      </c>
      <c r="H4" s="84" t="s">
        <v>25</v>
      </c>
      <c r="I4" s="341" t="s">
        <v>277</v>
      </c>
      <c r="J4" s="85" t="s">
        <v>278</v>
      </c>
      <c r="K4" s="83" t="s">
        <v>98</v>
      </c>
      <c r="L4" s="84" t="s">
        <v>99</v>
      </c>
      <c r="M4" s="86">
        <v>3</v>
      </c>
      <c r="N4" s="53" t="s">
        <v>66</v>
      </c>
      <c r="O4" s="54">
        <v>38509</v>
      </c>
      <c r="P4" s="55">
        <v>170</v>
      </c>
      <c r="Q4" s="55">
        <v>72</v>
      </c>
      <c r="R4" s="53" t="s">
        <v>82</v>
      </c>
      <c r="S4" s="53" t="s">
        <v>83</v>
      </c>
      <c r="T4" s="53" t="s">
        <v>265</v>
      </c>
      <c r="X4" s="348">
        <f>②基本情報!$B$8</f>
        <v>0</v>
      </c>
      <c r="Y4" s="348">
        <f>②基本情報!$B$7</f>
        <v>0</v>
      </c>
      <c r="Z4" s="348">
        <f>②基本情報!$J$8</f>
        <v>0</v>
      </c>
      <c r="AA4" s="348">
        <f>②基本情報!$J$7</f>
        <v>0</v>
      </c>
      <c r="AB4" s="349" t="str">
        <f>IF(②基本情報!$P$25=0,関東男個人!$A$10,関東男個人!$A$13)</f>
        <v xml:space="preserve"> </v>
      </c>
      <c r="AC4" s="350" t="str">
        <f>関東男個人!$Z$10</f>
        <v xml:space="preserve"> </v>
      </c>
    </row>
    <row r="5" spans="1:65" s="10" customFormat="1" ht="30" customHeight="1" thickBot="1">
      <c r="A5" s="240">
        <f>⑥男選手!AD10</f>
        <v>0</v>
      </c>
      <c r="B5" s="102">
        <v>1</v>
      </c>
      <c r="C5" s="101" t="str">
        <f>IFERROR(VLOOKUP($A5,③男入力!$B$10:$AX$33,40),"")</f>
        <v/>
      </c>
      <c r="D5" s="324">
        <f>⑥男選手!AE10</f>
        <v>0</v>
      </c>
      <c r="E5" s="241" t="str">
        <f>IFERROR(VLOOKUP($A5,③男入力!$B$10:$AX$33,3),"")</f>
        <v/>
      </c>
      <c r="F5" s="242" t="str">
        <f>IFERROR(VLOOKUP($A5,③男入力!$B$10:$AX$33,7),"")</f>
        <v/>
      </c>
      <c r="G5" s="241" t="str">
        <f>IFERROR(VLOOKUP($A5,③男入力!$B$10:$AX$33,11),"")</f>
        <v/>
      </c>
      <c r="H5" s="242" t="str">
        <f>IFERROR(VLOOKUP($A5,③男入力!$B$10:$AX$33,15),"")</f>
        <v/>
      </c>
      <c r="I5" s="339" t="str">
        <f t="shared" ref="I5:I8" si="0">IF($E5="","",$X$4)</f>
        <v/>
      </c>
      <c r="J5" s="343" t="str">
        <f t="shared" ref="J5:J7" si="1">IF($E5="","",$Y$4)</f>
        <v/>
      </c>
      <c r="K5" s="241" t="str">
        <f>IF($E5="","",$Z$4)</f>
        <v/>
      </c>
      <c r="L5" s="242" t="str">
        <f>IF($E5="","",$AA$4)</f>
        <v/>
      </c>
      <c r="M5" s="243" t="str">
        <f>IFERROR(VLOOKUP($A5,③男入力!$B$10:$AX$33,19),"")</f>
        <v/>
      </c>
      <c r="N5" s="243" t="str">
        <f>IFERROR(VLOOKUP($A5,③男入力!$B$10:$AX$33,21),"")</f>
        <v/>
      </c>
      <c r="O5" s="244" t="str">
        <f>IFERROR(VLOOKUP($A5,③男入力!$B$10:$AX$33,23),"")</f>
        <v/>
      </c>
      <c r="P5" s="245" t="str">
        <f>IFERROR(VLOOKUP($A5,③男入力!$B$10:$AX$33,34),"")</f>
        <v/>
      </c>
      <c r="Q5" s="246" t="str">
        <f>IFERROR(VLOOKUP($A5,③男入力!$B$10:$AX$33,37),"")</f>
        <v/>
      </c>
      <c r="R5" s="247" t="str">
        <f>IF($E5="","",$AB$4)</f>
        <v/>
      </c>
      <c r="S5" s="248" t="str">
        <f>IF($E5="","",$AC$4)</f>
        <v/>
      </c>
      <c r="T5" s="246" t="str">
        <f>IFERROR(VLOOKUP($A5,③男入力!$B$10:$AZ$33,44),"")</f>
        <v/>
      </c>
    </row>
    <row r="6" spans="1:65" s="10" customFormat="1" ht="30" customHeight="1" thickBot="1">
      <c r="A6" s="240">
        <f>⑥男選手!AD11</f>
        <v>0</v>
      </c>
      <c r="B6" s="102">
        <v>2</v>
      </c>
      <c r="C6" s="101" t="str">
        <f>IFERROR(VLOOKUP($A6,③男入力!$B$10:$AX$33,40),"")</f>
        <v/>
      </c>
      <c r="D6" s="324">
        <f>⑥男選手!AE11</f>
        <v>0</v>
      </c>
      <c r="E6" s="241" t="str">
        <f>IFERROR(VLOOKUP($A6,③男入力!$B$10:$AX$33,3),"")</f>
        <v/>
      </c>
      <c r="F6" s="242" t="str">
        <f>IFERROR(VLOOKUP($A6,③男入力!$B$10:$AX$33,7),"")</f>
        <v/>
      </c>
      <c r="G6" s="241" t="str">
        <f>IFERROR(VLOOKUP($A6,③男入力!$B$10:$AX$33,11),"")</f>
        <v/>
      </c>
      <c r="H6" s="242" t="str">
        <f>IFERROR(VLOOKUP($A6,③男入力!$B$10:$AX$33,15),"")</f>
        <v/>
      </c>
      <c r="I6" s="339" t="str">
        <f t="shared" si="0"/>
        <v/>
      </c>
      <c r="J6" s="343" t="str">
        <f t="shared" si="1"/>
        <v/>
      </c>
      <c r="K6" s="241" t="str">
        <f t="shared" ref="K6:K28" si="2">IF($E6="","",$Z$4)</f>
        <v/>
      </c>
      <c r="L6" s="242" t="str">
        <f t="shared" ref="L6:L28" si="3">IF($E6="","",$AA$4)</f>
        <v/>
      </c>
      <c r="M6" s="243" t="str">
        <f>IFERROR(VLOOKUP($A6,③男入力!$B$10:$AX$33,19),"")</f>
        <v/>
      </c>
      <c r="N6" s="243" t="str">
        <f>IFERROR(VLOOKUP($A6,③男入力!$B$10:$AX$33,21),"")</f>
        <v/>
      </c>
      <c r="O6" s="244" t="str">
        <f>IFERROR(VLOOKUP($A6,③男入力!$B$10:$AX$33,23),"")</f>
        <v/>
      </c>
      <c r="P6" s="245" t="str">
        <f>IFERROR(VLOOKUP($A6,③男入力!$B$10:$AX$33,34),"")</f>
        <v/>
      </c>
      <c r="Q6" s="246" t="str">
        <f>IFERROR(VLOOKUP($A6,③男入力!$B$10:$AX$33,37),"")</f>
        <v/>
      </c>
      <c r="R6" s="247" t="str">
        <f t="shared" ref="R6:R28" si="4">IF($E6="","",$AB$4)</f>
        <v/>
      </c>
      <c r="S6" s="248" t="str">
        <f t="shared" ref="S6:S28" si="5">IF($E6="","",$AC$4)</f>
        <v/>
      </c>
      <c r="T6" s="246" t="str">
        <f>IFERROR(VLOOKUP($A6,③男入力!$B$10:$AZ$33,44),"")</f>
        <v/>
      </c>
    </row>
    <row r="7" spans="1:65" s="10" customFormat="1" ht="30" customHeight="1" thickBot="1">
      <c r="A7" s="240">
        <f>⑥男選手!AD12</f>
        <v>0</v>
      </c>
      <c r="B7" s="102">
        <v>3</v>
      </c>
      <c r="C7" s="101" t="str">
        <f>IFERROR(VLOOKUP($A7,③男入力!$B$10:$AX$33,40),"")</f>
        <v/>
      </c>
      <c r="D7" s="324">
        <f>⑥男選手!AE12</f>
        <v>0</v>
      </c>
      <c r="E7" s="241" t="str">
        <f>IFERROR(VLOOKUP($A7,③男入力!$B$10:$AX$33,3),"")</f>
        <v/>
      </c>
      <c r="F7" s="242" t="str">
        <f>IFERROR(VLOOKUP($A7,③男入力!$B$10:$AX$33,7),"")</f>
        <v/>
      </c>
      <c r="G7" s="241" t="str">
        <f>IFERROR(VLOOKUP($A7,③男入力!$B$10:$AX$33,11),"")</f>
        <v/>
      </c>
      <c r="H7" s="242" t="str">
        <f>IFERROR(VLOOKUP($A7,③男入力!$B$10:$AX$33,15),"")</f>
        <v/>
      </c>
      <c r="I7" s="339" t="str">
        <f t="shared" si="0"/>
        <v/>
      </c>
      <c r="J7" s="343" t="str">
        <f t="shared" si="1"/>
        <v/>
      </c>
      <c r="K7" s="241" t="str">
        <f t="shared" si="2"/>
        <v/>
      </c>
      <c r="L7" s="242" t="str">
        <f t="shared" si="3"/>
        <v/>
      </c>
      <c r="M7" s="243" t="str">
        <f>IFERROR(VLOOKUP($A7,③男入力!$B$10:$AX$33,19),"")</f>
        <v/>
      </c>
      <c r="N7" s="243" t="str">
        <f>IFERROR(VLOOKUP($A7,③男入力!$B$10:$AX$33,21),"")</f>
        <v/>
      </c>
      <c r="O7" s="244" t="str">
        <f>IFERROR(VLOOKUP($A7,③男入力!$B$10:$AX$33,23),"")</f>
        <v/>
      </c>
      <c r="P7" s="245" t="str">
        <f>IFERROR(VLOOKUP($A7,③男入力!$B$10:$AX$33,34),"")</f>
        <v/>
      </c>
      <c r="Q7" s="246" t="str">
        <f>IFERROR(VLOOKUP($A7,③男入力!$B$10:$AX$33,37),"")</f>
        <v/>
      </c>
      <c r="R7" s="247" t="str">
        <f t="shared" si="4"/>
        <v/>
      </c>
      <c r="S7" s="248" t="str">
        <f t="shared" si="5"/>
        <v/>
      </c>
      <c r="T7" s="246" t="str">
        <f>IFERROR(VLOOKUP($A7,③男入力!$B$10:$AZ$33,44),"")</f>
        <v/>
      </c>
    </row>
    <row r="8" spans="1:65" s="10" customFormat="1" ht="30" customHeight="1" thickBot="1">
      <c r="A8" s="240">
        <f>⑥男選手!AD13</f>
        <v>0</v>
      </c>
      <c r="B8" s="102">
        <v>4</v>
      </c>
      <c r="C8" s="101" t="str">
        <f>IFERROR(VLOOKUP($A8,③男入力!$B$10:$AX$33,40),"")</f>
        <v/>
      </c>
      <c r="D8" s="324">
        <f>⑥男選手!AE13</f>
        <v>0</v>
      </c>
      <c r="E8" s="241" t="str">
        <f>IFERROR(VLOOKUP($A8,③男入力!$B$10:$AX$33,3),"")</f>
        <v/>
      </c>
      <c r="F8" s="242" t="str">
        <f>IFERROR(VLOOKUP($A8,③男入力!$B$10:$AX$33,7),"")</f>
        <v/>
      </c>
      <c r="G8" s="241" t="str">
        <f>IFERROR(VLOOKUP($A8,③男入力!$B$10:$AX$33,11),"")</f>
        <v/>
      </c>
      <c r="H8" s="242" t="str">
        <f>IFERROR(VLOOKUP($A8,③男入力!$B$10:$AX$33,15),"")</f>
        <v/>
      </c>
      <c r="I8" s="339" t="str">
        <f t="shared" si="0"/>
        <v/>
      </c>
      <c r="J8" s="343" t="str">
        <f>IF($E8="","",$Y$4)</f>
        <v/>
      </c>
      <c r="K8" s="241" t="str">
        <f t="shared" si="2"/>
        <v/>
      </c>
      <c r="L8" s="242" t="str">
        <f t="shared" si="3"/>
        <v/>
      </c>
      <c r="M8" s="243" t="str">
        <f>IFERROR(VLOOKUP($A8,③男入力!$B$10:$AX$33,19),"")</f>
        <v/>
      </c>
      <c r="N8" s="243" t="str">
        <f>IFERROR(VLOOKUP($A8,③男入力!$B$10:$AX$33,21),"")</f>
        <v/>
      </c>
      <c r="O8" s="244" t="str">
        <f>IFERROR(VLOOKUP($A8,③男入力!$B$10:$AX$33,23),"")</f>
        <v/>
      </c>
      <c r="P8" s="245" t="str">
        <f>IFERROR(VLOOKUP($A8,③男入力!$B$10:$AX$33,34),"")</f>
        <v/>
      </c>
      <c r="Q8" s="246" t="str">
        <f>IFERROR(VLOOKUP($A8,③男入力!$B$10:$AX$33,37),"")</f>
        <v/>
      </c>
      <c r="R8" s="247" t="str">
        <f t="shared" si="4"/>
        <v/>
      </c>
      <c r="S8" s="248" t="str">
        <f t="shared" si="5"/>
        <v/>
      </c>
      <c r="T8" s="246" t="str">
        <f>IFERROR(VLOOKUP($A8,③男入力!$B$10:$AZ$33,44),"")</f>
        <v/>
      </c>
    </row>
    <row r="9" spans="1:65" s="10" customFormat="1" ht="30" customHeight="1" thickBot="1">
      <c r="A9" s="240">
        <f>⑥男選手!AD14</f>
        <v>0</v>
      </c>
      <c r="B9" s="102">
        <v>5</v>
      </c>
      <c r="C9" s="101" t="str">
        <f>IFERROR(VLOOKUP($A9,③男入力!$B$10:$AX$33,40),"")</f>
        <v/>
      </c>
      <c r="D9" s="324">
        <f>⑥男選手!AE14</f>
        <v>0</v>
      </c>
      <c r="E9" s="241" t="str">
        <f>IFERROR(VLOOKUP($A9,③男入力!$B$10:$AX$33,3),"")</f>
        <v/>
      </c>
      <c r="F9" s="242" t="str">
        <f>IFERROR(VLOOKUP($A9,③男入力!$B$10:$AX$33,7),"")</f>
        <v/>
      </c>
      <c r="G9" s="241" t="str">
        <f>IFERROR(VLOOKUP($A9,③男入力!$B$10:$AX$33,11),"")</f>
        <v/>
      </c>
      <c r="H9" s="242" t="str">
        <f>IFERROR(VLOOKUP($A9,③男入力!$B$10:$AX$33,15),"")</f>
        <v/>
      </c>
      <c r="I9" s="339" t="str">
        <f>IF($E9="","",$X$4)</f>
        <v/>
      </c>
      <c r="J9" s="343" t="str">
        <f t="shared" ref="J9:J28" si="6">IF($E9="","",$Y$4)</f>
        <v/>
      </c>
      <c r="K9" s="241" t="str">
        <f t="shared" si="2"/>
        <v/>
      </c>
      <c r="L9" s="242" t="str">
        <f t="shared" si="3"/>
        <v/>
      </c>
      <c r="M9" s="243" t="str">
        <f>IFERROR(VLOOKUP($A9,③男入力!$B$10:$AX$33,19),"")</f>
        <v/>
      </c>
      <c r="N9" s="243" t="str">
        <f>IFERROR(VLOOKUP($A9,③男入力!$B$10:$AX$33,21),"")</f>
        <v/>
      </c>
      <c r="O9" s="244" t="str">
        <f>IFERROR(VLOOKUP($A9,③男入力!$B$10:$AX$33,23),"")</f>
        <v/>
      </c>
      <c r="P9" s="245" t="str">
        <f>IFERROR(VLOOKUP($A9,③男入力!$B$10:$AX$33,34),"")</f>
        <v/>
      </c>
      <c r="Q9" s="246" t="str">
        <f>IFERROR(VLOOKUP($A9,③男入力!$B$10:$AX$33,37),"")</f>
        <v/>
      </c>
      <c r="R9" s="247" t="str">
        <f t="shared" si="4"/>
        <v/>
      </c>
      <c r="S9" s="248" t="str">
        <f t="shared" si="5"/>
        <v/>
      </c>
      <c r="T9" s="246" t="str">
        <f>IFERROR(VLOOKUP($A9,③男入力!$B$10:$AZ$33,44),"")</f>
        <v/>
      </c>
    </row>
    <row r="10" spans="1:65" s="10" customFormat="1" ht="30" customHeight="1" thickBot="1">
      <c r="A10" s="240">
        <f>⑥男選手!AD15</f>
        <v>0</v>
      </c>
      <c r="B10" s="102">
        <v>6</v>
      </c>
      <c r="C10" s="101" t="str">
        <f>IFERROR(VLOOKUP($A10,③男入力!$B$10:$AX$33,40),"")</f>
        <v/>
      </c>
      <c r="D10" s="324">
        <f>⑥男選手!AE15</f>
        <v>0</v>
      </c>
      <c r="E10" s="241" t="str">
        <f>IFERROR(VLOOKUP($A10,③男入力!$B$10:$AX$33,3),"")</f>
        <v/>
      </c>
      <c r="F10" s="242" t="str">
        <f>IFERROR(VLOOKUP($A10,③男入力!$B$10:$AX$33,7),"")</f>
        <v/>
      </c>
      <c r="G10" s="241" t="str">
        <f>IFERROR(VLOOKUP($A10,③男入力!$B$10:$AX$33,11),"")</f>
        <v/>
      </c>
      <c r="H10" s="242" t="str">
        <f>IFERROR(VLOOKUP($A10,③男入力!$B$10:$AX$33,15),"")</f>
        <v/>
      </c>
      <c r="I10" s="339" t="str">
        <f t="shared" ref="I10:I28" si="7">IF($E10="","",$X$4)</f>
        <v/>
      </c>
      <c r="J10" s="343" t="str">
        <f t="shared" si="6"/>
        <v/>
      </c>
      <c r="K10" s="241" t="str">
        <f t="shared" si="2"/>
        <v/>
      </c>
      <c r="L10" s="242" t="str">
        <f t="shared" si="3"/>
        <v/>
      </c>
      <c r="M10" s="243" t="str">
        <f>IFERROR(VLOOKUP($A10,③男入力!$B$10:$AX$33,19),"")</f>
        <v/>
      </c>
      <c r="N10" s="243" t="str">
        <f>IFERROR(VLOOKUP($A10,③男入力!$B$10:$AX$33,21),"")</f>
        <v/>
      </c>
      <c r="O10" s="244" t="str">
        <f>IFERROR(VLOOKUP($A10,③男入力!$B$10:$AX$33,23),"")</f>
        <v/>
      </c>
      <c r="P10" s="245" t="str">
        <f>IFERROR(VLOOKUP($A10,③男入力!$B$10:$AX$33,34),"")</f>
        <v/>
      </c>
      <c r="Q10" s="246" t="str">
        <f>IFERROR(VLOOKUP($A10,③男入力!$B$10:$AX$33,37),"")</f>
        <v/>
      </c>
      <c r="R10" s="247" t="str">
        <f t="shared" si="4"/>
        <v/>
      </c>
      <c r="S10" s="248" t="str">
        <f t="shared" si="5"/>
        <v/>
      </c>
      <c r="T10" s="246" t="str">
        <f>IFERROR(VLOOKUP($A10,③男入力!$B$10:$AZ$33,44),"")</f>
        <v/>
      </c>
    </row>
    <row r="11" spans="1:65" s="10" customFormat="1" ht="30" customHeight="1" thickBot="1">
      <c r="A11" s="240">
        <f>⑥男選手!AD16</f>
        <v>0</v>
      </c>
      <c r="B11" s="102">
        <v>7</v>
      </c>
      <c r="C11" s="101" t="str">
        <f>IFERROR(VLOOKUP($A11,③男入力!$B$10:$AX$33,40),"")</f>
        <v/>
      </c>
      <c r="D11" s="324">
        <f>⑥男選手!AE16</f>
        <v>0</v>
      </c>
      <c r="E11" s="241" t="str">
        <f>IFERROR(VLOOKUP($A11,③男入力!$B$10:$AX$33,3),"")</f>
        <v/>
      </c>
      <c r="F11" s="242" t="str">
        <f>IFERROR(VLOOKUP($A11,③男入力!$B$10:$AX$33,7),"")</f>
        <v/>
      </c>
      <c r="G11" s="241" t="str">
        <f>IFERROR(VLOOKUP($A11,③男入力!$B$10:$AX$33,11),"")</f>
        <v/>
      </c>
      <c r="H11" s="242" t="str">
        <f>IFERROR(VLOOKUP($A11,③男入力!$B$10:$AX$33,15),"")</f>
        <v/>
      </c>
      <c r="I11" s="339" t="str">
        <f t="shared" si="7"/>
        <v/>
      </c>
      <c r="J11" s="343" t="str">
        <f t="shared" si="6"/>
        <v/>
      </c>
      <c r="K11" s="241" t="str">
        <f t="shared" si="2"/>
        <v/>
      </c>
      <c r="L11" s="242" t="str">
        <f t="shared" si="3"/>
        <v/>
      </c>
      <c r="M11" s="243" t="str">
        <f>IFERROR(VLOOKUP($A11,③男入力!$B$10:$AX$33,19),"")</f>
        <v/>
      </c>
      <c r="N11" s="243" t="str">
        <f>IFERROR(VLOOKUP($A11,③男入力!$B$10:$AX$33,21),"")</f>
        <v/>
      </c>
      <c r="O11" s="244" t="str">
        <f>IFERROR(VLOOKUP($A11,③男入力!$B$10:$AX$33,23),"")</f>
        <v/>
      </c>
      <c r="P11" s="245" t="str">
        <f>IFERROR(VLOOKUP($A11,③男入力!$B$10:$AX$33,34),"")</f>
        <v/>
      </c>
      <c r="Q11" s="246" t="str">
        <f>IFERROR(VLOOKUP($A11,③男入力!$B$10:$AX$33,37),"")</f>
        <v/>
      </c>
      <c r="R11" s="247" t="str">
        <f t="shared" si="4"/>
        <v/>
      </c>
      <c r="S11" s="248" t="str">
        <f t="shared" si="5"/>
        <v/>
      </c>
      <c r="T11" s="246" t="str">
        <f>IFERROR(VLOOKUP($A11,③男入力!$B$10:$AZ$33,44),"")</f>
        <v/>
      </c>
    </row>
    <row r="12" spans="1:65" s="10" customFormat="1" ht="30" customHeight="1" thickBot="1">
      <c r="A12" s="240">
        <f>⑥男選手!AD17</f>
        <v>0</v>
      </c>
      <c r="B12" s="102">
        <v>8</v>
      </c>
      <c r="C12" s="101" t="str">
        <f>IFERROR(VLOOKUP($A12,③男入力!$B$10:$AX$33,40),"")</f>
        <v/>
      </c>
      <c r="D12" s="324">
        <f>⑥男選手!AE17</f>
        <v>0</v>
      </c>
      <c r="E12" s="241" t="str">
        <f>IFERROR(VLOOKUP($A12,③男入力!$B$10:$AX$33,3),"")</f>
        <v/>
      </c>
      <c r="F12" s="242" t="str">
        <f>IFERROR(VLOOKUP($A12,③男入力!$B$10:$AX$33,7),"")</f>
        <v/>
      </c>
      <c r="G12" s="241" t="str">
        <f>IFERROR(VLOOKUP($A12,③男入力!$B$10:$AX$33,11),"")</f>
        <v/>
      </c>
      <c r="H12" s="242" t="str">
        <f>IFERROR(VLOOKUP($A12,③男入力!$B$10:$AX$33,15),"")</f>
        <v/>
      </c>
      <c r="I12" s="339" t="str">
        <f t="shared" si="7"/>
        <v/>
      </c>
      <c r="J12" s="343" t="str">
        <f t="shared" si="6"/>
        <v/>
      </c>
      <c r="K12" s="241" t="str">
        <f t="shared" si="2"/>
        <v/>
      </c>
      <c r="L12" s="242" t="str">
        <f t="shared" si="3"/>
        <v/>
      </c>
      <c r="M12" s="243" t="str">
        <f>IFERROR(VLOOKUP($A12,③男入力!$B$10:$AX$33,19),"")</f>
        <v/>
      </c>
      <c r="N12" s="243" t="str">
        <f>IFERROR(VLOOKUP($A12,③男入力!$B$10:$AX$33,21),"")</f>
        <v/>
      </c>
      <c r="O12" s="244" t="str">
        <f>IFERROR(VLOOKUP($A12,③男入力!$B$10:$AX$33,23),"")</f>
        <v/>
      </c>
      <c r="P12" s="245" t="str">
        <f>IFERROR(VLOOKUP($A12,③男入力!$B$10:$AX$33,34),"")</f>
        <v/>
      </c>
      <c r="Q12" s="246" t="str">
        <f>IFERROR(VLOOKUP($A12,③男入力!$B$10:$AX$33,37),"")</f>
        <v/>
      </c>
      <c r="R12" s="247" t="str">
        <f t="shared" si="4"/>
        <v/>
      </c>
      <c r="S12" s="248" t="str">
        <f t="shared" si="5"/>
        <v/>
      </c>
      <c r="T12" s="246" t="str">
        <f>IFERROR(VLOOKUP($A12,③男入力!$B$10:$AZ$33,44),"")</f>
        <v/>
      </c>
    </row>
    <row r="13" spans="1:65" s="10" customFormat="1" ht="30" customHeight="1" thickBot="1">
      <c r="A13" s="240">
        <f>⑥男選手!AD18</f>
        <v>0</v>
      </c>
      <c r="B13" s="102">
        <v>9</v>
      </c>
      <c r="C13" s="101" t="str">
        <f>IFERROR(VLOOKUP($A13,③男入力!$B$10:$AX$33,40),"")</f>
        <v/>
      </c>
      <c r="D13" s="324">
        <f>⑥男選手!AE18</f>
        <v>0</v>
      </c>
      <c r="E13" s="241" t="str">
        <f>IFERROR(VLOOKUP($A13,③男入力!$B$10:$AX$33,3),"")</f>
        <v/>
      </c>
      <c r="F13" s="242" t="str">
        <f>IFERROR(VLOOKUP($A13,③男入力!$B$10:$AX$33,7),"")</f>
        <v/>
      </c>
      <c r="G13" s="241" t="str">
        <f>IFERROR(VLOOKUP($A13,③男入力!$B$10:$AX$33,11),"")</f>
        <v/>
      </c>
      <c r="H13" s="242" t="str">
        <f>IFERROR(VLOOKUP($A13,③男入力!$B$10:$AX$33,15),"")</f>
        <v/>
      </c>
      <c r="I13" s="339" t="str">
        <f t="shared" si="7"/>
        <v/>
      </c>
      <c r="J13" s="343" t="str">
        <f t="shared" si="6"/>
        <v/>
      </c>
      <c r="K13" s="241" t="str">
        <f t="shared" si="2"/>
        <v/>
      </c>
      <c r="L13" s="242" t="str">
        <f t="shared" si="3"/>
        <v/>
      </c>
      <c r="M13" s="243" t="str">
        <f>IFERROR(VLOOKUP($A13,③男入力!$B$10:$AX$33,19),"")</f>
        <v/>
      </c>
      <c r="N13" s="243" t="str">
        <f>IFERROR(VLOOKUP($A13,③男入力!$B$10:$AX$33,21),"")</f>
        <v/>
      </c>
      <c r="O13" s="244" t="str">
        <f>IFERROR(VLOOKUP($A13,③男入力!$B$10:$AX$33,23),"")</f>
        <v/>
      </c>
      <c r="P13" s="245" t="str">
        <f>IFERROR(VLOOKUP($A13,③男入力!$B$10:$AX$33,34),"")</f>
        <v/>
      </c>
      <c r="Q13" s="246" t="str">
        <f>IFERROR(VLOOKUP($A13,③男入力!$B$10:$AX$33,37),"")</f>
        <v/>
      </c>
      <c r="R13" s="247" t="str">
        <f t="shared" si="4"/>
        <v/>
      </c>
      <c r="S13" s="248" t="str">
        <f t="shared" si="5"/>
        <v/>
      </c>
      <c r="T13" s="246" t="str">
        <f>IFERROR(VLOOKUP($A13,③男入力!$B$10:$AZ$33,44),"")</f>
        <v/>
      </c>
    </row>
    <row r="14" spans="1:65" s="10" customFormat="1" ht="30" customHeight="1" thickBot="1">
      <c r="A14" s="240">
        <f>⑥男選手!AD19</f>
        <v>0</v>
      </c>
      <c r="B14" s="102">
        <v>10</v>
      </c>
      <c r="C14" s="101" t="str">
        <f>IFERROR(VLOOKUP($A14,③男入力!$B$10:$AX$33,40),"")</f>
        <v/>
      </c>
      <c r="D14" s="324">
        <f>⑥男選手!AE19</f>
        <v>0</v>
      </c>
      <c r="E14" s="241" t="str">
        <f>IFERROR(VLOOKUP($A14,③男入力!$B$10:$AX$33,3),"")</f>
        <v/>
      </c>
      <c r="F14" s="242" t="str">
        <f>IFERROR(VLOOKUP($A14,③男入力!$B$10:$AX$33,7),"")</f>
        <v/>
      </c>
      <c r="G14" s="241" t="str">
        <f>IFERROR(VLOOKUP($A14,③男入力!$B$10:$AX$33,11),"")</f>
        <v/>
      </c>
      <c r="H14" s="242" t="str">
        <f>IFERROR(VLOOKUP($A14,③男入力!$B$10:$AX$33,15),"")</f>
        <v/>
      </c>
      <c r="I14" s="339" t="str">
        <f t="shared" si="7"/>
        <v/>
      </c>
      <c r="J14" s="343" t="str">
        <f t="shared" si="6"/>
        <v/>
      </c>
      <c r="K14" s="241" t="str">
        <f t="shared" si="2"/>
        <v/>
      </c>
      <c r="L14" s="242" t="str">
        <f t="shared" si="3"/>
        <v/>
      </c>
      <c r="M14" s="243" t="str">
        <f>IFERROR(VLOOKUP($A14,③男入力!$B$10:$AX$33,19),"")</f>
        <v/>
      </c>
      <c r="N14" s="243" t="str">
        <f>IFERROR(VLOOKUP($A14,③男入力!$B$10:$AX$33,21),"")</f>
        <v/>
      </c>
      <c r="O14" s="244" t="str">
        <f>IFERROR(VLOOKUP($A14,③男入力!$B$10:$AX$33,23),"")</f>
        <v/>
      </c>
      <c r="P14" s="245" t="str">
        <f>IFERROR(VLOOKUP($A14,③男入力!$B$10:$AX$33,34),"")</f>
        <v/>
      </c>
      <c r="Q14" s="246" t="str">
        <f>IFERROR(VLOOKUP($A14,③男入力!$B$10:$AX$33,37),"")</f>
        <v/>
      </c>
      <c r="R14" s="247" t="str">
        <f t="shared" si="4"/>
        <v/>
      </c>
      <c r="S14" s="248" t="str">
        <f t="shared" si="5"/>
        <v/>
      </c>
      <c r="T14" s="246" t="str">
        <f>IFERROR(VLOOKUP($A14,③男入力!$B$10:$AZ$33,44),"")</f>
        <v/>
      </c>
    </row>
    <row r="15" spans="1:65" s="10" customFormat="1" ht="30" customHeight="1" thickBot="1">
      <c r="A15" s="240">
        <f>⑥男選手!AD20</f>
        <v>0</v>
      </c>
      <c r="B15" s="102">
        <v>11</v>
      </c>
      <c r="C15" s="101" t="str">
        <f>IFERROR(VLOOKUP($A15,③男入力!$B$10:$AX$33,40),"")</f>
        <v/>
      </c>
      <c r="D15" s="324">
        <f>⑥男選手!AE20</f>
        <v>0</v>
      </c>
      <c r="E15" s="241" t="str">
        <f>IFERROR(VLOOKUP($A15,③男入力!$B$10:$AX$33,3),"")</f>
        <v/>
      </c>
      <c r="F15" s="242" t="str">
        <f>IFERROR(VLOOKUP($A15,③男入力!$B$10:$AX$33,7),"")</f>
        <v/>
      </c>
      <c r="G15" s="241" t="str">
        <f>IFERROR(VLOOKUP($A15,③男入力!$B$10:$AX$33,11),"")</f>
        <v/>
      </c>
      <c r="H15" s="242" t="str">
        <f>IFERROR(VLOOKUP($A15,③男入力!$B$10:$AX$33,15),"")</f>
        <v/>
      </c>
      <c r="I15" s="339" t="str">
        <f t="shared" si="7"/>
        <v/>
      </c>
      <c r="J15" s="343" t="str">
        <f t="shared" si="6"/>
        <v/>
      </c>
      <c r="K15" s="241" t="str">
        <f t="shared" si="2"/>
        <v/>
      </c>
      <c r="L15" s="242" t="str">
        <f t="shared" si="3"/>
        <v/>
      </c>
      <c r="M15" s="243" t="str">
        <f>IFERROR(VLOOKUP($A15,③男入力!$B$10:$AX$33,19),"")</f>
        <v/>
      </c>
      <c r="N15" s="243" t="str">
        <f>IFERROR(VLOOKUP($A15,③男入力!$B$10:$AX$33,21),"")</f>
        <v/>
      </c>
      <c r="O15" s="244" t="str">
        <f>IFERROR(VLOOKUP($A15,③男入力!$B$10:$AX$33,23),"")</f>
        <v/>
      </c>
      <c r="P15" s="245" t="str">
        <f>IFERROR(VLOOKUP($A15,③男入力!$B$10:$AX$33,34),"")</f>
        <v/>
      </c>
      <c r="Q15" s="246" t="str">
        <f>IFERROR(VLOOKUP($A15,③男入力!$B$10:$AX$33,37),"")</f>
        <v/>
      </c>
      <c r="R15" s="247" t="str">
        <f t="shared" si="4"/>
        <v/>
      </c>
      <c r="S15" s="248" t="str">
        <f t="shared" si="5"/>
        <v/>
      </c>
      <c r="T15" s="246" t="str">
        <f>IFERROR(VLOOKUP($A15,③男入力!$B$10:$AZ$33,44),"")</f>
        <v/>
      </c>
    </row>
    <row r="16" spans="1:65" s="10" customFormat="1" ht="30" customHeight="1" thickBot="1">
      <c r="A16" s="240">
        <f>⑥男選手!AD21</f>
        <v>0</v>
      </c>
      <c r="B16" s="102">
        <v>12</v>
      </c>
      <c r="C16" s="101" t="str">
        <f>IFERROR(VLOOKUP($A16,③男入力!$B$10:$AX$33,40),"")</f>
        <v/>
      </c>
      <c r="D16" s="324">
        <f>⑥男選手!AE21</f>
        <v>0</v>
      </c>
      <c r="E16" s="241" t="str">
        <f>IFERROR(VLOOKUP($A16,③男入力!$B$10:$AX$33,3),"")</f>
        <v/>
      </c>
      <c r="F16" s="242" t="str">
        <f>IFERROR(VLOOKUP($A16,③男入力!$B$10:$AX$33,7),"")</f>
        <v/>
      </c>
      <c r="G16" s="241" t="str">
        <f>IFERROR(VLOOKUP($A16,③男入力!$B$10:$AX$33,11),"")</f>
        <v/>
      </c>
      <c r="H16" s="242" t="str">
        <f>IFERROR(VLOOKUP($A16,③男入力!$B$10:$AX$33,15),"")</f>
        <v/>
      </c>
      <c r="I16" s="339" t="str">
        <f t="shared" si="7"/>
        <v/>
      </c>
      <c r="J16" s="343" t="str">
        <f t="shared" si="6"/>
        <v/>
      </c>
      <c r="K16" s="241" t="str">
        <f t="shared" si="2"/>
        <v/>
      </c>
      <c r="L16" s="242" t="str">
        <f t="shared" si="3"/>
        <v/>
      </c>
      <c r="M16" s="243" t="str">
        <f>IFERROR(VLOOKUP($A16,③男入力!$B$10:$AX$33,19),"")</f>
        <v/>
      </c>
      <c r="N16" s="243" t="str">
        <f>IFERROR(VLOOKUP($A16,③男入力!$B$10:$AX$33,21),"")</f>
        <v/>
      </c>
      <c r="O16" s="244" t="str">
        <f>IFERROR(VLOOKUP($A16,③男入力!$B$10:$AX$33,23),"")</f>
        <v/>
      </c>
      <c r="P16" s="245" t="str">
        <f>IFERROR(VLOOKUP($A16,③男入力!$B$10:$AX$33,34),"")</f>
        <v/>
      </c>
      <c r="Q16" s="246" t="str">
        <f>IFERROR(VLOOKUP($A16,③男入力!$B$10:$AX$33,37),"")</f>
        <v/>
      </c>
      <c r="R16" s="247" t="str">
        <f t="shared" si="4"/>
        <v/>
      </c>
      <c r="S16" s="248" t="str">
        <f t="shared" si="5"/>
        <v/>
      </c>
      <c r="T16" s="246" t="str">
        <f>IFERROR(VLOOKUP($A16,③男入力!$B$10:$AZ$33,44),"")</f>
        <v/>
      </c>
    </row>
    <row r="17" spans="1:29" s="10" customFormat="1" ht="30" customHeight="1" thickBot="1">
      <c r="A17" s="240">
        <f>⑥男選手!AD22</f>
        <v>0</v>
      </c>
      <c r="B17" s="102">
        <v>13</v>
      </c>
      <c r="C17" s="101" t="str">
        <f>IFERROR(VLOOKUP($A17,③男入力!$B$10:$AX$33,40),"")</f>
        <v/>
      </c>
      <c r="D17" s="324">
        <f>⑥男選手!AE22</f>
        <v>0</v>
      </c>
      <c r="E17" s="241" t="str">
        <f>IFERROR(VLOOKUP($A17,③男入力!$B$10:$AX$33,3),"")</f>
        <v/>
      </c>
      <c r="F17" s="242" t="str">
        <f>IFERROR(VLOOKUP($A17,③男入力!$B$10:$AX$33,7),"")</f>
        <v/>
      </c>
      <c r="G17" s="241" t="str">
        <f>IFERROR(VLOOKUP($A17,③男入力!$B$10:$AX$33,11),"")</f>
        <v/>
      </c>
      <c r="H17" s="242" t="str">
        <f>IFERROR(VLOOKUP($A17,③男入力!$B$10:$AX$33,15),"")</f>
        <v/>
      </c>
      <c r="I17" s="339" t="str">
        <f t="shared" si="7"/>
        <v/>
      </c>
      <c r="J17" s="343" t="str">
        <f t="shared" si="6"/>
        <v/>
      </c>
      <c r="K17" s="241" t="str">
        <f t="shared" si="2"/>
        <v/>
      </c>
      <c r="L17" s="242" t="str">
        <f t="shared" si="3"/>
        <v/>
      </c>
      <c r="M17" s="243" t="str">
        <f>IFERROR(VLOOKUP($A17,③男入力!$B$10:$AX$33,19),"")</f>
        <v/>
      </c>
      <c r="N17" s="243" t="str">
        <f>IFERROR(VLOOKUP($A17,③男入力!$B$10:$AX$33,21),"")</f>
        <v/>
      </c>
      <c r="O17" s="244" t="str">
        <f>IFERROR(VLOOKUP($A17,③男入力!$B$10:$AX$33,23),"")</f>
        <v/>
      </c>
      <c r="P17" s="245" t="str">
        <f>IFERROR(VLOOKUP($A17,③男入力!$B$10:$AX$33,34),"")</f>
        <v/>
      </c>
      <c r="Q17" s="246" t="str">
        <f>IFERROR(VLOOKUP($A17,③男入力!$B$10:$AX$33,37),"")</f>
        <v/>
      </c>
      <c r="R17" s="247" t="str">
        <f t="shared" si="4"/>
        <v/>
      </c>
      <c r="S17" s="248" t="str">
        <f t="shared" si="5"/>
        <v/>
      </c>
      <c r="T17" s="246" t="str">
        <f>IFERROR(VLOOKUP($A17,③男入力!$B$10:$AZ$33,44),"")</f>
        <v/>
      </c>
    </row>
    <row r="18" spans="1:29" s="10" customFormat="1" ht="30" customHeight="1" thickBot="1">
      <c r="A18" s="240">
        <f>⑥男選手!AD23</f>
        <v>0</v>
      </c>
      <c r="B18" s="102">
        <v>14</v>
      </c>
      <c r="C18" s="101" t="str">
        <f>IFERROR(VLOOKUP($A18,③男入力!$B$10:$AX$33,40),"")</f>
        <v/>
      </c>
      <c r="D18" s="324">
        <f>⑥男選手!AE23</f>
        <v>0</v>
      </c>
      <c r="E18" s="241" t="str">
        <f>IFERROR(VLOOKUP($A18,③男入力!$B$10:$AX$33,3),"")</f>
        <v/>
      </c>
      <c r="F18" s="242" t="str">
        <f>IFERROR(VLOOKUP($A18,③男入力!$B$10:$AX$33,7),"")</f>
        <v/>
      </c>
      <c r="G18" s="241" t="str">
        <f>IFERROR(VLOOKUP($A18,③男入力!$B$10:$AX$33,11),"")</f>
        <v/>
      </c>
      <c r="H18" s="242" t="str">
        <f>IFERROR(VLOOKUP($A18,③男入力!$B$10:$AX$33,15),"")</f>
        <v/>
      </c>
      <c r="I18" s="339" t="str">
        <f t="shared" si="7"/>
        <v/>
      </c>
      <c r="J18" s="343" t="str">
        <f t="shared" si="6"/>
        <v/>
      </c>
      <c r="K18" s="241" t="str">
        <f t="shared" si="2"/>
        <v/>
      </c>
      <c r="L18" s="242" t="str">
        <f t="shared" si="3"/>
        <v/>
      </c>
      <c r="M18" s="243" t="str">
        <f>IFERROR(VLOOKUP($A18,③男入力!$B$10:$AX$33,19),"")</f>
        <v/>
      </c>
      <c r="N18" s="243" t="str">
        <f>IFERROR(VLOOKUP($A18,③男入力!$B$10:$AX$33,21),"")</f>
        <v/>
      </c>
      <c r="O18" s="244" t="str">
        <f>IFERROR(VLOOKUP($A18,③男入力!$B$10:$AX$33,23),"")</f>
        <v/>
      </c>
      <c r="P18" s="245" t="str">
        <f>IFERROR(VLOOKUP($A18,③男入力!$B$10:$AX$33,34),"")</f>
        <v/>
      </c>
      <c r="Q18" s="246" t="str">
        <f>IFERROR(VLOOKUP($A18,③男入力!$B$10:$AX$33,37),"")</f>
        <v/>
      </c>
      <c r="R18" s="247" t="str">
        <f t="shared" si="4"/>
        <v/>
      </c>
      <c r="S18" s="248" t="str">
        <f t="shared" si="5"/>
        <v/>
      </c>
      <c r="T18" s="246" t="str">
        <f>IFERROR(VLOOKUP($A18,③男入力!$B$10:$AZ$33,44),"")</f>
        <v/>
      </c>
    </row>
    <row r="19" spans="1:29" s="10" customFormat="1" ht="30" customHeight="1" thickBot="1">
      <c r="A19" s="240">
        <f>⑥男選手!AD24</f>
        <v>0</v>
      </c>
      <c r="B19" s="102">
        <v>15</v>
      </c>
      <c r="C19" s="101" t="str">
        <f>IFERROR(VLOOKUP($A19,③男入力!$B$10:$AX$33,40),"")</f>
        <v/>
      </c>
      <c r="D19" s="324">
        <f>⑥男選手!AE24</f>
        <v>0</v>
      </c>
      <c r="E19" s="241" t="str">
        <f>IFERROR(VLOOKUP($A19,③男入力!$B$10:$AX$33,3),"")</f>
        <v/>
      </c>
      <c r="F19" s="242" t="str">
        <f>IFERROR(VLOOKUP($A19,③男入力!$B$10:$AX$33,7),"")</f>
        <v/>
      </c>
      <c r="G19" s="241" t="str">
        <f>IFERROR(VLOOKUP($A19,③男入力!$B$10:$AX$33,11),"")</f>
        <v/>
      </c>
      <c r="H19" s="242" t="str">
        <f>IFERROR(VLOOKUP($A19,③男入力!$B$10:$AX$33,15),"")</f>
        <v/>
      </c>
      <c r="I19" s="339" t="str">
        <f t="shared" si="7"/>
        <v/>
      </c>
      <c r="J19" s="343" t="str">
        <f t="shared" si="6"/>
        <v/>
      </c>
      <c r="K19" s="241" t="str">
        <f t="shared" si="2"/>
        <v/>
      </c>
      <c r="L19" s="242" t="str">
        <f t="shared" si="3"/>
        <v/>
      </c>
      <c r="M19" s="243" t="str">
        <f>IFERROR(VLOOKUP($A19,③男入力!$B$10:$AX$33,19),"")</f>
        <v/>
      </c>
      <c r="N19" s="243" t="str">
        <f>IFERROR(VLOOKUP($A19,③男入力!$B$10:$AX$33,21),"")</f>
        <v/>
      </c>
      <c r="O19" s="244" t="str">
        <f>IFERROR(VLOOKUP($A19,③男入力!$B$10:$AX$33,23),"")</f>
        <v/>
      </c>
      <c r="P19" s="245" t="str">
        <f>IFERROR(VLOOKUP($A19,③男入力!$B$10:$AX$33,34),"")</f>
        <v/>
      </c>
      <c r="Q19" s="246" t="str">
        <f>IFERROR(VLOOKUP($A19,③男入力!$B$10:$AX$33,37),"")</f>
        <v/>
      </c>
      <c r="R19" s="247" t="str">
        <f t="shared" si="4"/>
        <v/>
      </c>
      <c r="S19" s="248" t="str">
        <f t="shared" si="5"/>
        <v/>
      </c>
      <c r="T19" s="246" t="str">
        <f>IFERROR(VLOOKUP($A19,③男入力!$B$10:$AZ$33,44),"")</f>
        <v/>
      </c>
    </row>
    <row r="20" spans="1:29" s="10" customFormat="1" ht="30" customHeight="1" thickBot="1">
      <c r="A20" s="240">
        <f>⑥男選手!AD25</f>
        <v>0</v>
      </c>
      <c r="B20" s="102">
        <v>16</v>
      </c>
      <c r="C20" s="101" t="str">
        <f>IFERROR(VLOOKUP($A20,③男入力!$B$10:$AX$33,40),"")</f>
        <v/>
      </c>
      <c r="D20" s="324">
        <f>⑥男選手!AE25</f>
        <v>0</v>
      </c>
      <c r="E20" s="241" t="str">
        <f>IFERROR(VLOOKUP($A20,③男入力!$B$10:$AX$33,3),"")</f>
        <v/>
      </c>
      <c r="F20" s="242" t="str">
        <f>IFERROR(VLOOKUP($A20,③男入力!$B$10:$AX$33,7),"")</f>
        <v/>
      </c>
      <c r="G20" s="241" t="str">
        <f>IFERROR(VLOOKUP($A20,③男入力!$B$10:$AX$33,11),"")</f>
        <v/>
      </c>
      <c r="H20" s="242" t="str">
        <f>IFERROR(VLOOKUP($A20,③男入力!$B$10:$AX$33,15),"")</f>
        <v/>
      </c>
      <c r="I20" s="339" t="str">
        <f t="shared" si="7"/>
        <v/>
      </c>
      <c r="J20" s="343" t="str">
        <f t="shared" si="6"/>
        <v/>
      </c>
      <c r="K20" s="241" t="str">
        <f t="shared" si="2"/>
        <v/>
      </c>
      <c r="L20" s="242" t="str">
        <f t="shared" si="3"/>
        <v/>
      </c>
      <c r="M20" s="243" t="str">
        <f>IFERROR(VLOOKUP($A20,③男入力!$B$10:$AX$33,19),"")</f>
        <v/>
      </c>
      <c r="N20" s="243" t="str">
        <f>IFERROR(VLOOKUP($A20,③男入力!$B$10:$AX$33,21),"")</f>
        <v/>
      </c>
      <c r="O20" s="244" t="str">
        <f>IFERROR(VLOOKUP($A20,③男入力!$B$10:$AX$33,23),"")</f>
        <v/>
      </c>
      <c r="P20" s="245" t="str">
        <f>IFERROR(VLOOKUP($A20,③男入力!$B$10:$AX$33,34),"")</f>
        <v/>
      </c>
      <c r="Q20" s="246" t="str">
        <f>IFERROR(VLOOKUP($A20,③男入力!$B$10:$AX$33,37),"")</f>
        <v/>
      </c>
      <c r="R20" s="247" t="str">
        <f t="shared" si="4"/>
        <v/>
      </c>
      <c r="S20" s="248" t="str">
        <f t="shared" si="5"/>
        <v/>
      </c>
      <c r="T20" s="246" t="str">
        <f>IFERROR(VLOOKUP($A20,③男入力!$B$10:$AZ$33,44),"")</f>
        <v/>
      </c>
    </row>
    <row r="21" spans="1:29" s="10" customFormat="1" ht="30" customHeight="1" thickBot="1">
      <c r="A21" s="240">
        <f>⑥男選手!AD26</f>
        <v>0</v>
      </c>
      <c r="B21" s="102">
        <v>17</v>
      </c>
      <c r="C21" s="101" t="str">
        <f>IFERROR(VLOOKUP($A21,③男入力!$B$10:$AX$33,40),"")</f>
        <v/>
      </c>
      <c r="D21" s="324">
        <f>⑥男選手!AE26</f>
        <v>0</v>
      </c>
      <c r="E21" s="241" t="str">
        <f>IFERROR(VLOOKUP($A21,③男入力!$B$10:$AX$33,3),"")</f>
        <v/>
      </c>
      <c r="F21" s="242" t="str">
        <f>IFERROR(VLOOKUP($A21,③男入力!$B$10:$AX$33,7),"")</f>
        <v/>
      </c>
      <c r="G21" s="241" t="str">
        <f>IFERROR(VLOOKUP($A21,③男入力!$B$10:$AX$33,11),"")</f>
        <v/>
      </c>
      <c r="H21" s="242" t="str">
        <f>IFERROR(VLOOKUP($A21,③男入力!$B$10:$AX$33,15),"")</f>
        <v/>
      </c>
      <c r="I21" s="339" t="str">
        <f t="shared" si="7"/>
        <v/>
      </c>
      <c r="J21" s="343" t="str">
        <f t="shared" si="6"/>
        <v/>
      </c>
      <c r="K21" s="241" t="str">
        <f t="shared" si="2"/>
        <v/>
      </c>
      <c r="L21" s="242" t="str">
        <f t="shared" si="3"/>
        <v/>
      </c>
      <c r="M21" s="243" t="str">
        <f>IFERROR(VLOOKUP($A21,③男入力!$B$10:$AX$33,19),"")</f>
        <v/>
      </c>
      <c r="N21" s="243" t="str">
        <f>IFERROR(VLOOKUP($A21,③男入力!$B$10:$AX$33,21),"")</f>
        <v/>
      </c>
      <c r="O21" s="244" t="str">
        <f>IFERROR(VLOOKUP($A21,③男入力!$B$10:$AX$33,23),"")</f>
        <v/>
      </c>
      <c r="P21" s="245" t="str">
        <f>IFERROR(VLOOKUP($A21,③男入力!$B$10:$AX$33,34),"")</f>
        <v/>
      </c>
      <c r="Q21" s="246" t="str">
        <f>IFERROR(VLOOKUP($A21,③男入力!$B$10:$AX$33,37),"")</f>
        <v/>
      </c>
      <c r="R21" s="247" t="str">
        <f t="shared" si="4"/>
        <v/>
      </c>
      <c r="S21" s="248" t="str">
        <f t="shared" si="5"/>
        <v/>
      </c>
      <c r="T21" s="246" t="str">
        <f>IFERROR(VLOOKUP($A21,③男入力!$B$10:$AZ$33,44),"")</f>
        <v/>
      </c>
    </row>
    <row r="22" spans="1:29" s="10" customFormat="1" ht="30" customHeight="1" thickBot="1">
      <c r="A22" s="240">
        <f>⑥男選手!AD27</f>
        <v>0</v>
      </c>
      <c r="B22" s="102">
        <v>18</v>
      </c>
      <c r="C22" s="101" t="str">
        <f>IFERROR(VLOOKUP($A22,③男入力!$B$10:$AX$33,40),"")</f>
        <v/>
      </c>
      <c r="D22" s="324">
        <f>⑥男選手!AE27</f>
        <v>0</v>
      </c>
      <c r="E22" s="241" t="str">
        <f>IFERROR(VLOOKUP($A22,③男入力!$B$10:$AX$33,3),"")</f>
        <v/>
      </c>
      <c r="F22" s="242" t="str">
        <f>IFERROR(VLOOKUP($A22,③男入力!$B$10:$AX$33,7),"")</f>
        <v/>
      </c>
      <c r="G22" s="241" t="str">
        <f>IFERROR(VLOOKUP($A22,③男入力!$B$10:$AX$33,11),"")</f>
        <v/>
      </c>
      <c r="H22" s="242" t="str">
        <f>IFERROR(VLOOKUP($A22,③男入力!$B$10:$AX$33,15),"")</f>
        <v/>
      </c>
      <c r="I22" s="339" t="str">
        <f t="shared" si="7"/>
        <v/>
      </c>
      <c r="J22" s="343" t="str">
        <f t="shared" si="6"/>
        <v/>
      </c>
      <c r="K22" s="241" t="str">
        <f t="shared" si="2"/>
        <v/>
      </c>
      <c r="L22" s="242" t="str">
        <f t="shared" si="3"/>
        <v/>
      </c>
      <c r="M22" s="243" t="str">
        <f>IFERROR(VLOOKUP($A22,③男入力!$B$10:$AX$33,19),"")</f>
        <v/>
      </c>
      <c r="N22" s="243" t="str">
        <f>IFERROR(VLOOKUP($A22,③男入力!$B$10:$AX$33,21),"")</f>
        <v/>
      </c>
      <c r="O22" s="244" t="str">
        <f>IFERROR(VLOOKUP($A22,③男入力!$B$10:$AX$33,23),"")</f>
        <v/>
      </c>
      <c r="P22" s="245" t="str">
        <f>IFERROR(VLOOKUP($A22,③男入力!$B$10:$AX$33,34),"")</f>
        <v/>
      </c>
      <c r="Q22" s="246" t="str">
        <f>IFERROR(VLOOKUP($A22,③男入力!$B$10:$AX$33,37),"")</f>
        <v/>
      </c>
      <c r="R22" s="247" t="str">
        <f t="shared" si="4"/>
        <v/>
      </c>
      <c r="S22" s="248" t="str">
        <f t="shared" si="5"/>
        <v/>
      </c>
      <c r="T22" s="246" t="str">
        <f>IFERROR(VLOOKUP($A22,③男入力!$B$10:$AZ$33,44),"")</f>
        <v/>
      </c>
    </row>
    <row r="23" spans="1:29" s="10" customFormat="1" ht="30" customHeight="1" thickBot="1">
      <c r="A23" s="240">
        <f>⑥男選手!AD28</f>
        <v>0</v>
      </c>
      <c r="B23" s="102">
        <v>19</v>
      </c>
      <c r="C23" s="101" t="str">
        <f>IFERROR(VLOOKUP($A23,③男入力!$B$10:$AX$33,40),"")</f>
        <v/>
      </c>
      <c r="D23" s="324">
        <f>⑥男選手!AE28</f>
        <v>0</v>
      </c>
      <c r="E23" s="241" t="str">
        <f>IFERROR(VLOOKUP($A23,③男入力!$B$10:$AX$33,3),"")</f>
        <v/>
      </c>
      <c r="F23" s="242" t="str">
        <f>IFERROR(VLOOKUP($A23,③男入力!$B$10:$AX$33,7),"")</f>
        <v/>
      </c>
      <c r="G23" s="241" t="str">
        <f>IFERROR(VLOOKUP($A23,③男入力!$B$10:$AX$33,11),"")</f>
        <v/>
      </c>
      <c r="H23" s="242" t="str">
        <f>IFERROR(VLOOKUP($A23,③男入力!$B$10:$AX$33,15),"")</f>
        <v/>
      </c>
      <c r="I23" s="339" t="str">
        <f t="shared" si="7"/>
        <v/>
      </c>
      <c r="J23" s="343" t="str">
        <f t="shared" si="6"/>
        <v/>
      </c>
      <c r="K23" s="241" t="str">
        <f t="shared" si="2"/>
        <v/>
      </c>
      <c r="L23" s="242" t="str">
        <f t="shared" si="3"/>
        <v/>
      </c>
      <c r="M23" s="243" t="str">
        <f>IFERROR(VLOOKUP($A23,③男入力!$B$10:$AX$33,19),"")</f>
        <v/>
      </c>
      <c r="N23" s="243" t="str">
        <f>IFERROR(VLOOKUP($A23,③男入力!$B$10:$AX$33,21),"")</f>
        <v/>
      </c>
      <c r="O23" s="244" t="str">
        <f>IFERROR(VLOOKUP($A23,③男入力!$B$10:$AX$33,23),"")</f>
        <v/>
      </c>
      <c r="P23" s="245" t="str">
        <f>IFERROR(VLOOKUP($A23,③男入力!$B$10:$AX$33,34),"")</f>
        <v/>
      </c>
      <c r="Q23" s="246" t="str">
        <f>IFERROR(VLOOKUP($A23,③男入力!$B$10:$AX$33,37),"")</f>
        <v/>
      </c>
      <c r="R23" s="247" t="str">
        <f t="shared" si="4"/>
        <v/>
      </c>
      <c r="S23" s="248" t="str">
        <f t="shared" si="5"/>
        <v/>
      </c>
      <c r="T23" s="246" t="str">
        <f>IFERROR(VLOOKUP($A23,③男入力!$B$10:$AZ$33,44),"")</f>
        <v/>
      </c>
    </row>
    <row r="24" spans="1:29" s="10" customFormat="1" ht="30" customHeight="1" thickBot="1">
      <c r="A24" s="240">
        <f>⑥男選手!AD29</f>
        <v>0</v>
      </c>
      <c r="B24" s="102">
        <v>20</v>
      </c>
      <c r="C24" s="101" t="str">
        <f>IFERROR(VLOOKUP($A24,③男入力!$B$10:$AX$33,40),"")</f>
        <v/>
      </c>
      <c r="D24" s="324">
        <f>⑥男選手!AE29</f>
        <v>0</v>
      </c>
      <c r="E24" s="241" t="str">
        <f>IFERROR(VLOOKUP($A24,③男入力!$B$10:$AX$33,3),"")</f>
        <v/>
      </c>
      <c r="F24" s="242" t="str">
        <f>IFERROR(VLOOKUP($A24,③男入力!$B$10:$AX$33,7),"")</f>
        <v/>
      </c>
      <c r="G24" s="241" t="str">
        <f>IFERROR(VLOOKUP($A24,③男入力!$B$10:$AX$33,11),"")</f>
        <v/>
      </c>
      <c r="H24" s="242" t="str">
        <f>IFERROR(VLOOKUP($A24,③男入力!$B$10:$AX$33,15),"")</f>
        <v/>
      </c>
      <c r="I24" s="339" t="str">
        <f t="shared" si="7"/>
        <v/>
      </c>
      <c r="J24" s="343" t="str">
        <f t="shared" si="6"/>
        <v/>
      </c>
      <c r="K24" s="241" t="str">
        <f t="shared" si="2"/>
        <v/>
      </c>
      <c r="L24" s="242" t="str">
        <f t="shared" si="3"/>
        <v/>
      </c>
      <c r="M24" s="243" t="str">
        <f>IFERROR(VLOOKUP($A24,③男入力!$B$10:$AX$33,19),"")</f>
        <v/>
      </c>
      <c r="N24" s="243" t="str">
        <f>IFERROR(VLOOKUP($A24,③男入力!$B$10:$AX$33,21),"")</f>
        <v/>
      </c>
      <c r="O24" s="244" t="str">
        <f>IFERROR(VLOOKUP($A24,③男入力!$B$10:$AX$33,23),"")</f>
        <v/>
      </c>
      <c r="P24" s="245" t="str">
        <f>IFERROR(VLOOKUP($A24,③男入力!$B$10:$AX$33,34),"")</f>
        <v/>
      </c>
      <c r="Q24" s="246" t="str">
        <f>IFERROR(VLOOKUP($A24,③男入力!$B$10:$AX$33,37),"")</f>
        <v/>
      </c>
      <c r="R24" s="247" t="str">
        <f t="shared" si="4"/>
        <v/>
      </c>
      <c r="S24" s="248" t="str">
        <f t="shared" si="5"/>
        <v/>
      </c>
      <c r="T24" s="246" t="str">
        <f>IFERROR(VLOOKUP($A24,③男入力!$B$10:$AZ$33,44),"")</f>
        <v/>
      </c>
    </row>
    <row r="25" spans="1:29" s="10" customFormat="1" ht="30" customHeight="1" thickBot="1">
      <c r="A25" s="240">
        <f>⑥男選手!AD30</f>
        <v>0</v>
      </c>
      <c r="B25" s="102">
        <v>21</v>
      </c>
      <c r="C25" s="101" t="str">
        <f>IFERROR(VLOOKUP($A25,③男入力!$B$10:$AX$33,40),"")</f>
        <v/>
      </c>
      <c r="D25" s="324">
        <f>⑥男選手!AE30</f>
        <v>0</v>
      </c>
      <c r="E25" s="241" t="str">
        <f>IFERROR(VLOOKUP($A25,③男入力!$B$10:$AX$33,3),"")</f>
        <v/>
      </c>
      <c r="F25" s="242" t="str">
        <f>IFERROR(VLOOKUP($A25,③男入力!$B$10:$AX$33,7),"")</f>
        <v/>
      </c>
      <c r="G25" s="241" t="str">
        <f>IFERROR(VLOOKUP($A25,③男入力!$B$10:$AX$33,11),"")</f>
        <v/>
      </c>
      <c r="H25" s="242" t="str">
        <f>IFERROR(VLOOKUP($A25,③男入力!$B$10:$AX$33,15),"")</f>
        <v/>
      </c>
      <c r="I25" s="339" t="str">
        <f t="shared" si="7"/>
        <v/>
      </c>
      <c r="J25" s="343" t="str">
        <f t="shared" si="6"/>
        <v/>
      </c>
      <c r="K25" s="241" t="str">
        <f t="shared" si="2"/>
        <v/>
      </c>
      <c r="L25" s="242" t="str">
        <f t="shared" si="3"/>
        <v/>
      </c>
      <c r="M25" s="243" t="str">
        <f>IFERROR(VLOOKUP($A25,③男入力!$B$10:$AX$33,19),"")</f>
        <v/>
      </c>
      <c r="N25" s="243" t="str">
        <f>IFERROR(VLOOKUP($A25,③男入力!$B$10:$AX$33,21),"")</f>
        <v/>
      </c>
      <c r="O25" s="244" t="str">
        <f>IFERROR(VLOOKUP($A25,③男入力!$B$10:$AX$33,23),"")</f>
        <v/>
      </c>
      <c r="P25" s="245" t="str">
        <f>IFERROR(VLOOKUP($A25,③男入力!$B$10:$AX$33,34),"")</f>
        <v/>
      </c>
      <c r="Q25" s="246" t="str">
        <f>IFERROR(VLOOKUP($A25,③男入力!$B$10:$AX$33,37),"")</f>
        <v/>
      </c>
      <c r="R25" s="247" t="str">
        <f t="shared" si="4"/>
        <v/>
      </c>
      <c r="S25" s="248" t="str">
        <f t="shared" si="5"/>
        <v/>
      </c>
      <c r="T25" s="246" t="str">
        <f>IFERROR(VLOOKUP($A25,③男入力!$B$10:$AZ$33,44),"")</f>
        <v/>
      </c>
    </row>
    <row r="26" spans="1:29" s="10" customFormat="1" ht="30" customHeight="1" thickBot="1">
      <c r="A26" s="240">
        <f>⑥男選手!AD31</f>
        <v>0</v>
      </c>
      <c r="B26" s="102">
        <v>22</v>
      </c>
      <c r="C26" s="101" t="str">
        <f>IFERROR(VLOOKUP($A26,③男入力!$B$10:$AX$33,40),"")</f>
        <v/>
      </c>
      <c r="D26" s="324">
        <f>⑥男選手!AE31</f>
        <v>0</v>
      </c>
      <c r="E26" s="241" t="str">
        <f>IFERROR(VLOOKUP($A26,③男入力!$B$10:$AX$33,3),"")</f>
        <v/>
      </c>
      <c r="F26" s="242" t="str">
        <f>IFERROR(VLOOKUP($A26,③男入力!$B$10:$AX$33,7),"")</f>
        <v/>
      </c>
      <c r="G26" s="241" t="str">
        <f>IFERROR(VLOOKUP($A26,③男入力!$B$10:$AX$33,11),"")</f>
        <v/>
      </c>
      <c r="H26" s="242" t="str">
        <f>IFERROR(VLOOKUP($A26,③男入力!$B$10:$AX$33,15),"")</f>
        <v/>
      </c>
      <c r="I26" s="339" t="str">
        <f t="shared" si="7"/>
        <v/>
      </c>
      <c r="J26" s="343" t="str">
        <f t="shared" si="6"/>
        <v/>
      </c>
      <c r="K26" s="241" t="str">
        <f t="shared" si="2"/>
        <v/>
      </c>
      <c r="L26" s="242" t="str">
        <f t="shared" si="3"/>
        <v/>
      </c>
      <c r="M26" s="243" t="str">
        <f>IFERROR(VLOOKUP($A26,③男入力!$B$10:$AX$33,19),"")</f>
        <v/>
      </c>
      <c r="N26" s="243" t="str">
        <f>IFERROR(VLOOKUP($A26,③男入力!$B$10:$AX$33,21),"")</f>
        <v/>
      </c>
      <c r="O26" s="244" t="str">
        <f>IFERROR(VLOOKUP($A26,③男入力!$B$10:$AX$33,23),"")</f>
        <v/>
      </c>
      <c r="P26" s="245" t="str">
        <f>IFERROR(VLOOKUP($A26,③男入力!$B$10:$AX$33,34),"")</f>
        <v/>
      </c>
      <c r="Q26" s="246" t="str">
        <f>IFERROR(VLOOKUP($A26,③男入力!$B$10:$AX$33,37),"")</f>
        <v/>
      </c>
      <c r="R26" s="247" t="str">
        <f t="shared" si="4"/>
        <v/>
      </c>
      <c r="S26" s="248" t="str">
        <f t="shared" si="5"/>
        <v/>
      </c>
      <c r="T26" s="246" t="str">
        <f>IFERROR(VLOOKUP($A26,③男入力!$B$10:$AZ$33,44),"")</f>
        <v/>
      </c>
    </row>
    <row r="27" spans="1:29" s="10" customFormat="1" ht="30" customHeight="1" thickBot="1">
      <c r="A27" s="240">
        <f>⑥男選手!AD32</f>
        <v>0</v>
      </c>
      <c r="B27" s="102">
        <v>23</v>
      </c>
      <c r="C27" s="101" t="str">
        <f>IFERROR(VLOOKUP($A27,③男入力!$B$10:$AX$33,40),"")</f>
        <v/>
      </c>
      <c r="D27" s="324">
        <f>⑥男選手!AE32</f>
        <v>0</v>
      </c>
      <c r="E27" s="241" t="str">
        <f>IFERROR(VLOOKUP($A27,③男入力!$B$10:$AX$33,3),"")</f>
        <v/>
      </c>
      <c r="F27" s="242" t="str">
        <f>IFERROR(VLOOKUP($A27,③男入力!$B$10:$AX$33,7),"")</f>
        <v/>
      </c>
      <c r="G27" s="241" t="str">
        <f>IFERROR(VLOOKUP($A27,③男入力!$B$10:$AX$33,11),"")</f>
        <v/>
      </c>
      <c r="H27" s="242" t="str">
        <f>IFERROR(VLOOKUP($A27,③男入力!$B$10:$AX$33,15),"")</f>
        <v/>
      </c>
      <c r="I27" s="339" t="str">
        <f t="shared" si="7"/>
        <v/>
      </c>
      <c r="J27" s="343" t="str">
        <f t="shared" si="6"/>
        <v/>
      </c>
      <c r="K27" s="241" t="str">
        <f t="shared" si="2"/>
        <v/>
      </c>
      <c r="L27" s="242" t="str">
        <f t="shared" si="3"/>
        <v/>
      </c>
      <c r="M27" s="243" t="str">
        <f>IFERROR(VLOOKUP($A27,③男入力!$B$10:$AX$33,19),"")</f>
        <v/>
      </c>
      <c r="N27" s="243" t="str">
        <f>IFERROR(VLOOKUP($A27,③男入力!$B$10:$AX$33,21),"")</f>
        <v/>
      </c>
      <c r="O27" s="244" t="str">
        <f>IFERROR(VLOOKUP($A27,③男入力!$B$10:$AX$33,23),"")</f>
        <v/>
      </c>
      <c r="P27" s="245" t="str">
        <f>IFERROR(VLOOKUP($A27,③男入力!$B$10:$AX$33,34),"")</f>
        <v/>
      </c>
      <c r="Q27" s="246" t="str">
        <f>IFERROR(VLOOKUP($A27,③男入力!$B$10:$AX$33,37),"")</f>
        <v/>
      </c>
      <c r="R27" s="247" t="str">
        <f t="shared" si="4"/>
        <v/>
      </c>
      <c r="S27" s="248" t="str">
        <f t="shared" si="5"/>
        <v/>
      </c>
      <c r="T27" s="246" t="str">
        <f>IFERROR(VLOOKUP($A27,③男入力!$B$10:$AZ$33,44),"")</f>
        <v/>
      </c>
    </row>
    <row r="28" spans="1:29" s="10" customFormat="1" ht="30" customHeight="1" thickBot="1">
      <c r="A28" s="240">
        <f>⑥男選手!AD33</f>
        <v>0</v>
      </c>
      <c r="B28" s="102">
        <v>24</v>
      </c>
      <c r="C28" s="101" t="str">
        <f>IFERROR(VLOOKUP($A28,③男入力!$B$10:$AX$33,40),"")</f>
        <v/>
      </c>
      <c r="D28" s="324">
        <f>⑥男選手!AE33</f>
        <v>0</v>
      </c>
      <c r="E28" s="241" t="str">
        <f>IFERROR(VLOOKUP($A28,③男入力!$B$10:$AX$33,3),"")</f>
        <v/>
      </c>
      <c r="F28" s="242" t="str">
        <f>IFERROR(VLOOKUP($A28,③男入力!$B$10:$AX$33,7),"")</f>
        <v/>
      </c>
      <c r="G28" s="241" t="str">
        <f>IFERROR(VLOOKUP($A28,③男入力!$B$10:$AX$33,11),"")</f>
        <v/>
      </c>
      <c r="H28" s="242" t="str">
        <f>IFERROR(VLOOKUP($A28,③男入力!$B$10:$AX$33,15),"")</f>
        <v/>
      </c>
      <c r="I28" s="339" t="str">
        <f t="shared" si="7"/>
        <v/>
      </c>
      <c r="J28" s="343" t="str">
        <f t="shared" si="6"/>
        <v/>
      </c>
      <c r="K28" s="241" t="str">
        <f t="shared" si="2"/>
        <v/>
      </c>
      <c r="L28" s="242" t="str">
        <f t="shared" si="3"/>
        <v/>
      </c>
      <c r="M28" s="243" t="str">
        <f>IFERROR(VLOOKUP($A28,③男入力!$B$10:$AX$33,19),"")</f>
        <v/>
      </c>
      <c r="N28" s="243" t="str">
        <f>IFERROR(VLOOKUP($A28,③男入力!$B$10:$AX$33,21),"")</f>
        <v/>
      </c>
      <c r="O28" s="244" t="str">
        <f>IFERROR(VLOOKUP($A28,③男入力!$B$10:$AX$33,23),"")</f>
        <v/>
      </c>
      <c r="P28" s="245" t="str">
        <f>IFERROR(VLOOKUP($A28,③男入力!$B$10:$AX$33,34),"")</f>
        <v/>
      </c>
      <c r="Q28" s="246" t="str">
        <f>IFERROR(VLOOKUP($A28,③男入力!$B$10:$AX$33,37),"")</f>
        <v/>
      </c>
      <c r="R28" s="247" t="str">
        <f t="shared" si="4"/>
        <v/>
      </c>
      <c r="S28" s="248" t="str">
        <f t="shared" si="5"/>
        <v/>
      </c>
      <c r="T28" s="246" t="str">
        <f>IFERROR(VLOOKUP($A28,③男入力!$B$10:$AZ$33,44),"")</f>
        <v/>
      </c>
    </row>
    <row r="29" spans="1:29" s="10" customFormat="1" ht="30" customHeight="1" thickBot="1">
      <c r="C29" s="20"/>
      <c r="D29" s="20"/>
      <c r="E29" s="20"/>
      <c r="F29" s="20"/>
      <c r="G29" s="20"/>
      <c r="H29" s="20"/>
      <c r="I29" s="20"/>
      <c r="J29" s="21"/>
      <c r="K29" s="20"/>
      <c r="L29" s="21"/>
      <c r="M29" s="20"/>
      <c r="N29" s="20"/>
      <c r="O29" s="22"/>
      <c r="P29" s="23"/>
      <c r="Q29" s="23"/>
      <c r="R29" s="20"/>
      <c r="S29" s="20"/>
      <c r="T29" s="24"/>
    </row>
    <row r="30" spans="1:29" s="9" customFormat="1" ht="30" customHeight="1">
      <c r="B30" s="847" t="s">
        <v>72</v>
      </c>
      <c r="C30" s="90" t="s">
        <v>84</v>
      </c>
      <c r="D30" s="852" t="s">
        <v>347</v>
      </c>
      <c r="E30" s="832" t="s">
        <v>74</v>
      </c>
      <c r="F30" s="832"/>
      <c r="G30" s="849" t="s">
        <v>94</v>
      </c>
      <c r="H30" s="850"/>
      <c r="I30" s="849" t="s">
        <v>40</v>
      </c>
      <c r="J30" s="851"/>
      <c r="K30" s="851"/>
      <c r="L30" s="850"/>
      <c r="M30" s="832" t="s">
        <v>53</v>
      </c>
      <c r="N30" s="832" t="s">
        <v>54</v>
      </c>
      <c r="O30" s="838" t="s">
        <v>55</v>
      </c>
      <c r="P30" s="832" t="s">
        <v>56</v>
      </c>
      <c r="Q30" s="832" t="s">
        <v>57</v>
      </c>
      <c r="R30" s="832" t="s">
        <v>41</v>
      </c>
      <c r="S30" s="832" t="s">
        <v>75</v>
      </c>
      <c r="T30" s="834" t="s">
        <v>76</v>
      </c>
    </row>
    <row r="31" spans="1:29" s="9" customFormat="1" ht="30" customHeight="1" thickBot="1">
      <c r="B31" s="848"/>
      <c r="C31" s="91" t="s">
        <v>85</v>
      </c>
      <c r="D31" s="853"/>
      <c r="E31" s="57" t="s">
        <v>52</v>
      </c>
      <c r="F31" s="92" t="s">
        <v>21</v>
      </c>
      <c r="G31" s="57" t="s">
        <v>92</v>
      </c>
      <c r="H31" s="92" t="s">
        <v>93</v>
      </c>
      <c r="I31" s="332" t="s">
        <v>78</v>
      </c>
      <c r="J31" s="336" t="s">
        <v>94</v>
      </c>
      <c r="K31" s="337" t="s">
        <v>79</v>
      </c>
      <c r="L31" s="92" t="s">
        <v>94</v>
      </c>
      <c r="M31" s="833"/>
      <c r="N31" s="833"/>
      <c r="O31" s="839"/>
      <c r="P31" s="833"/>
      <c r="Q31" s="833"/>
      <c r="R31" s="833"/>
      <c r="S31" s="833"/>
      <c r="T31" s="835"/>
    </row>
    <row r="32" spans="1:29" s="5" customFormat="1" ht="30" customHeight="1" thickBot="1">
      <c r="B32" s="82" t="s">
        <v>80</v>
      </c>
      <c r="C32" s="87" t="s">
        <v>86</v>
      </c>
      <c r="D32" s="325" t="s">
        <v>349</v>
      </c>
      <c r="E32" s="88" t="s">
        <v>65</v>
      </c>
      <c r="F32" s="89" t="s">
        <v>70</v>
      </c>
      <c r="G32" s="88" t="s">
        <v>59</v>
      </c>
      <c r="H32" s="89" t="s">
        <v>69</v>
      </c>
      <c r="I32" s="334" t="s">
        <v>277</v>
      </c>
      <c r="J32" s="338" t="s">
        <v>279</v>
      </c>
      <c r="K32" s="88" t="s">
        <v>98</v>
      </c>
      <c r="L32" s="335" t="s">
        <v>176</v>
      </c>
      <c r="M32" s="25">
        <v>3</v>
      </c>
      <c r="N32" s="25" t="s">
        <v>66</v>
      </c>
      <c r="O32" s="26">
        <v>38849</v>
      </c>
      <c r="P32" s="27">
        <v>160</v>
      </c>
      <c r="Q32" s="27">
        <v>53</v>
      </c>
      <c r="R32" s="25" t="s">
        <v>82</v>
      </c>
      <c r="S32" s="25" t="s">
        <v>83</v>
      </c>
      <c r="T32" s="25" t="s">
        <v>265</v>
      </c>
      <c r="X32" s="348">
        <f>②基本情報!$B$8</f>
        <v>0</v>
      </c>
      <c r="Y32" s="348">
        <f>②基本情報!$B$7</f>
        <v>0</v>
      </c>
      <c r="Z32" s="348">
        <f>②基本情報!$J$8</f>
        <v>0</v>
      </c>
      <c r="AA32" s="348">
        <f>②基本情報!$J$7</f>
        <v>0</v>
      </c>
      <c r="AB32" s="349" t="str">
        <f>IF(②基本情報!$P$48=0,関東女個人!$A$10,関東女個人!$A$13)</f>
        <v xml:space="preserve"> </v>
      </c>
      <c r="AC32" s="350" t="str">
        <f>関東女個人!$Z$10</f>
        <v xml:space="preserve"> </v>
      </c>
    </row>
    <row r="33" spans="1:20" s="10" customFormat="1" ht="30" customHeight="1" thickBot="1">
      <c r="A33" s="240">
        <f>⑦女選手!AD10</f>
        <v>0</v>
      </c>
      <c r="B33" s="82">
        <v>1</v>
      </c>
      <c r="C33" s="101" t="str">
        <f>IFERROR(VLOOKUP($A33,④女入力!$B$10:$AX$33,40),"")</f>
        <v/>
      </c>
      <c r="D33" s="324">
        <f>⑦女選手!AE10</f>
        <v>0</v>
      </c>
      <c r="E33" s="241" t="str">
        <f>IFERROR(VLOOKUP($A33,④女入力!$B$10:$AX$33,3),"")</f>
        <v/>
      </c>
      <c r="F33" s="242" t="str">
        <f>IFERROR(VLOOKUP($A33,④女入力!$B$10:$AX$33,7),"")</f>
        <v/>
      </c>
      <c r="G33" s="241" t="str">
        <f>IFERROR(VLOOKUP($A33,④女入力!$B$10:$AX$33,11),"")</f>
        <v/>
      </c>
      <c r="H33" s="242" t="str">
        <f>IFERROR(VLOOKUP($A33,④女入力!$B$10:$AX$33,15),"")</f>
        <v/>
      </c>
      <c r="I33" s="339" t="str">
        <f t="shared" ref="I33:I36" si="8">IF($E33="","",$X$32)</f>
        <v/>
      </c>
      <c r="J33" s="340" t="str">
        <f t="shared" ref="J33:J36" si="9">IF($E33="","",$Y$32)</f>
        <v/>
      </c>
      <c r="K33" s="241" t="str">
        <f t="shared" ref="K33:K36" si="10">IF($E33="","",$Z$32)</f>
        <v/>
      </c>
      <c r="L33" s="242" t="str">
        <f t="shared" ref="L33:L36" si="11">IF($E33="","",$AA$32)</f>
        <v/>
      </c>
      <c r="M33" s="243" t="str">
        <f>IFERROR(VLOOKUP($A33,④女入力!$B$10:$AX$33,19),"")</f>
        <v/>
      </c>
      <c r="N33" s="243" t="str">
        <f>IFERROR(VLOOKUP($A33,④女入力!$B$10:$AX$33,21),"")</f>
        <v/>
      </c>
      <c r="O33" s="244" t="str">
        <f>IFERROR(VLOOKUP($A33,④女入力!$B$10:$AX$33,23),"")</f>
        <v/>
      </c>
      <c r="P33" s="245" t="str">
        <f>IFERROR(VLOOKUP($A33,④女入力!$B$10:$AX$33,34),"")</f>
        <v/>
      </c>
      <c r="Q33" s="246" t="str">
        <f>IFERROR(VLOOKUP($A33,④女入力!$B$10:$AX$33,37),"")</f>
        <v/>
      </c>
      <c r="R33" s="247" t="str">
        <f>IF($E33="","",$AB$32)</f>
        <v/>
      </c>
      <c r="S33" s="248" t="str">
        <f>IF($E33="","",$AC$32)</f>
        <v/>
      </c>
      <c r="T33" s="247" t="str">
        <f>IFERROR(VLOOKUP($A33,④女入力!$B$10:$AZ$25,44),"")</f>
        <v/>
      </c>
    </row>
    <row r="34" spans="1:20" s="10" customFormat="1" ht="30" customHeight="1" thickBot="1">
      <c r="A34" s="240">
        <f>⑦女選手!AD11</f>
        <v>0</v>
      </c>
      <c r="B34" s="103">
        <v>2</v>
      </c>
      <c r="C34" s="101" t="str">
        <f>IFERROR(VLOOKUP($A34,④女入力!$B$10:$AX$33,40),"")</f>
        <v/>
      </c>
      <c r="D34" s="324">
        <f>⑦女選手!AE11</f>
        <v>0</v>
      </c>
      <c r="E34" s="241" t="str">
        <f>IFERROR(VLOOKUP($A34,④女入力!$B$10:$AX$33,3),"")</f>
        <v/>
      </c>
      <c r="F34" s="242" t="str">
        <f>IFERROR(VLOOKUP($A34,④女入力!$B$10:$AX$33,7),"")</f>
        <v/>
      </c>
      <c r="G34" s="241" t="str">
        <f>IFERROR(VLOOKUP($A34,④女入力!$B$10:$AX$33,11),"")</f>
        <v/>
      </c>
      <c r="H34" s="242" t="str">
        <f>IFERROR(VLOOKUP($A34,④女入力!$B$10:$AX$33,15),"")</f>
        <v/>
      </c>
      <c r="I34" s="339" t="str">
        <f t="shared" si="8"/>
        <v/>
      </c>
      <c r="J34" s="340" t="str">
        <f t="shared" si="9"/>
        <v/>
      </c>
      <c r="K34" s="241" t="str">
        <f t="shared" si="10"/>
        <v/>
      </c>
      <c r="L34" s="242" t="str">
        <f t="shared" si="11"/>
        <v/>
      </c>
      <c r="M34" s="243" t="str">
        <f>IFERROR(VLOOKUP($A34,④女入力!$B$10:$AX$33,19),"")</f>
        <v/>
      </c>
      <c r="N34" s="243" t="str">
        <f>IFERROR(VLOOKUP($A34,④女入力!$B$10:$AX$33,21),"")</f>
        <v/>
      </c>
      <c r="O34" s="244" t="str">
        <f>IFERROR(VLOOKUP($A34,④女入力!$B$10:$AX$33,23),"")</f>
        <v/>
      </c>
      <c r="P34" s="245" t="str">
        <f>IFERROR(VLOOKUP($A34,④女入力!$B$10:$AX$33,34),"")</f>
        <v/>
      </c>
      <c r="Q34" s="246" t="str">
        <f>IFERROR(VLOOKUP($A34,④女入力!$B$10:$AX$33,37),"")</f>
        <v/>
      </c>
      <c r="R34" s="247" t="str">
        <f t="shared" ref="R34:R48" si="12">IF($E34="","",$AB$32)</f>
        <v/>
      </c>
      <c r="S34" s="248" t="str">
        <f t="shared" ref="S34:S48" si="13">IF($E34="","",$AC$32)</f>
        <v/>
      </c>
      <c r="T34" s="247" t="str">
        <f>IFERROR(VLOOKUP($A34,④女入力!$B$10:$AZ$25,44),"")</f>
        <v/>
      </c>
    </row>
    <row r="35" spans="1:20" s="10" customFormat="1" ht="30" customHeight="1" thickBot="1">
      <c r="A35" s="240">
        <f>⑦女選手!AD12</f>
        <v>0</v>
      </c>
      <c r="B35" s="104">
        <v>3</v>
      </c>
      <c r="C35" s="101" t="str">
        <f>IFERROR(VLOOKUP($A35,④女入力!$B$10:$AX$33,40),"")</f>
        <v/>
      </c>
      <c r="D35" s="324">
        <f>⑦女選手!AE12</f>
        <v>0</v>
      </c>
      <c r="E35" s="241" t="str">
        <f>IFERROR(VLOOKUP($A35,④女入力!$B$10:$AX$33,3),"")</f>
        <v/>
      </c>
      <c r="F35" s="242" t="str">
        <f>IFERROR(VLOOKUP($A35,④女入力!$B$10:$AX$33,7),"")</f>
        <v/>
      </c>
      <c r="G35" s="241" t="str">
        <f>IFERROR(VLOOKUP($A35,④女入力!$B$10:$AX$33,11),"")</f>
        <v/>
      </c>
      <c r="H35" s="242" t="str">
        <f>IFERROR(VLOOKUP($A35,④女入力!$B$10:$AX$33,15),"")</f>
        <v/>
      </c>
      <c r="I35" s="339" t="str">
        <f t="shared" si="8"/>
        <v/>
      </c>
      <c r="J35" s="340" t="str">
        <f t="shared" si="9"/>
        <v/>
      </c>
      <c r="K35" s="241" t="str">
        <f t="shared" si="10"/>
        <v/>
      </c>
      <c r="L35" s="242" t="str">
        <f t="shared" si="11"/>
        <v/>
      </c>
      <c r="M35" s="243" t="str">
        <f>IFERROR(VLOOKUP($A35,④女入力!$B$10:$AX$33,19),"")</f>
        <v/>
      </c>
      <c r="N35" s="243" t="str">
        <f>IFERROR(VLOOKUP($A35,④女入力!$B$10:$AX$33,21),"")</f>
        <v/>
      </c>
      <c r="O35" s="244" t="str">
        <f>IFERROR(VLOOKUP($A35,④女入力!$B$10:$AX$33,23),"")</f>
        <v/>
      </c>
      <c r="P35" s="245" t="str">
        <f>IFERROR(VLOOKUP($A35,④女入力!$B$10:$AX$33,34),"")</f>
        <v/>
      </c>
      <c r="Q35" s="246" t="str">
        <f>IFERROR(VLOOKUP($A35,④女入力!$B$10:$AX$33,37),"")</f>
        <v/>
      </c>
      <c r="R35" s="247" t="str">
        <f t="shared" si="12"/>
        <v/>
      </c>
      <c r="S35" s="248" t="str">
        <f t="shared" si="13"/>
        <v/>
      </c>
      <c r="T35" s="247" t="str">
        <f>IFERROR(VLOOKUP($A35,④女入力!$B$10:$AZ$25,44),"")</f>
        <v/>
      </c>
    </row>
    <row r="36" spans="1:20" s="10" customFormat="1" ht="30" customHeight="1" thickBot="1">
      <c r="A36" s="240">
        <f>⑦女選手!AD13</f>
        <v>0</v>
      </c>
      <c r="B36" s="103">
        <v>4</v>
      </c>
      <c r="C36" s="101" t="str">
        <f>IFERROR(VLOOKUP($A36,④女入力!$B$10:$AX$33,40),"")</f>
        <v/>
      </c>
      <c r="D36" s="324">
        <f>⑦女選手!AE13</f>
        <v>0</v>
      </c>
      <c r="E36" s="241" t="str">
        <f>IFERROR(VLOOKUP($A36,④女入力!$B$10:$AX$33,3),"")</f>
        <v/>
      </c>
      <c r="F36" s="242" t="str">
        <f>IFERROR(VLOOKUP($A36,④女入力!$B$10:$AX$33,7),"")</f>
        <v/>
      </c>
      <c r="G36" s="241" t="str">
        <f>IFERROR(VLOOKUP($A36,④女入力!$B$10:$AX$33,11),"")</f>
        <v/>
      </c>
      <c r="H36" s="242" t="str">
        <f>IFERROR(VLOOKUP($A36,④女入力!$B$10:$AX$33,15),"")</f>
        <v/>
      </c>
      <c r="I36" s="339" t="str">
        <f t="shared" si="8"/>
        <v/>
      </c>
      <c r="J36" s="340" t="str">
        <f t="shared" si="9"/>
        <v/>
      </c>
      <c r="K36" s="241" t="str">
        <f t="shared" si="10"/>
        <v/>
      </c>
      <c r="L36" s="242" t="str">
        <f t="shared" si="11"/>
        <v/>
      </c>
      <c r="M36" s="243" t="str">
        <f>IFERROR(VLOOKUP($A36,④女入力!$B$10:$AX$33,19),"")</f>
        <v/>
      </c>
      <c r="N36" s="243" t="str">
        <f>IFERROR(VLOOKUP($A36,④女入力!$B$10:$AX$33,21),"")</f>
        <v/>
      </c>
      <c r="O36" s="244" t="str">
        <f>IFERROR(VLOOKUP($A36,④女入力!$B$10:$AX$33,23),"")</f>
        <v/>
      </c>
      <c r="P36" s="245" t="str">
        <f>IFERROR(VLOOKUP($A36,④女入力!$B$10:$AX$33,34),"")</f>
        <v/>
      </c>
      <c r="Q36" s="246" t="str">
        <f>IFERROR(VLOOKUP($A36,④女入力!$B$10:$AX$33,37),"")</f>
        <v/>
      </c>
      <c r="R36" s="247" t="str">
        <f t="shared" si="12"/>
        <v/>
      </c>
      <c r="S36" s="248" t="str">
        <f t="shared" si="13"/>
        <v/>
      </c>
      <c r="T36" s="247" t="str">
        <f>IFERROR(VLOOKUP($A36,④女入力!$B$10:$AZ$25,44),"")</f>
        <v/>
      </c>
    </row>
    <row r="37" spans="1:20" s="10" customFormat="1" ht="30" customHeight="1" thickBot="1">
      <c r="A37" s="240">
        <f>⑦女選手!AD14</f>
        <v>0</v>
      </c>
      <c r="B37" s="104">
        <v>5</v>
      </c>
      <c r="C37" s="101" t="str">
        <f>IFERROR(VLOOKUP($A37,④女入力!$B$10:$AX$33,40),"")</f>
        <v/>
      </c>
      <c r="D37" s="324">
        <f>⑦女選手!AE14</f>
        <v>0</v>
      </c>
      <c r="E37" s="241" t="str">
        <f>IFERROR(VLOOKUP($A37,④女入力!$B$10:$AX$33,3),"")</f>
        <v/>
      </c>
      <c r="F37" s="242" t="str">
        <f>IFERROR(VLOOKUP($A37,④女入力!$B$10:$AX$33,7),"")</f>
        <v/>
      </c>
      <c r="G37" s="241" t="str">
        <f>IFERROR(VLOOKUP($A37,④女入力!$B$10:$AX$33,11),"")</f>
        <v/>
      </c>
      <c r="H37" s="242" t="str">
        <f>IFERROR(VLOOKUP($A37,④女入力!$B$10:$AX$33,15),"")</f>
        <v/>
      </c>
      <c r="I37" s="339" t="str">
        <f>IF($E37="","",$X$32)</f>
        <v/>
      </c>
      <c r="J37" s="340" t="str">
        <f>IF($E37="","",$Y$32)</f>
        <v/>
      </c>
      <c r="K37" s="241" t="str">
        <f>IF($E37="","",$Z$32)</f>
        <v/>
      </c>
      <c r="L37" s="242" t="str">
        <f>IF($E37="","",$AA$32)</f>
        <v/>
      </c>
      <c r="M37" s="243" t="str">
        <f>IFERROR(VLOOKUP($A37,④女入力!$B$10:$AX$33,19),"")</f>
        <v/>
      </c>
      <c r="N37" s="243" t="str">
        <f>IFERROR(VLOOKUP($A37,④女入力!$B$10:$AX$33,21),"")</f>
        <v/>
      </c>
      <c r="O37" s="244" t="str">
        <f>IFERROR(VLOOKUP($A37,④女入力!$B$10:$AX$33,23),"")</f>
        <v/>
      </c>
      <c r="P37" s="245" t="str">
        <f>IFERROR(VLOOKUP($A37,④女入力!$B$10:$AX$33,34),"")</f>
        <v/>
      </c>
      <c r="Q37" s="246" t="str">
        <f>IFERROR(VLOOKUP($A37,④女入力!$B$10:$AX$33,37),"")</f>
        <v/>
      </c>
      <c r="R37" s="247" t="str">
        <f t="shared" si="12"/>
        <v/>
      </c>
      <c r="S37" s="248" t="str">
        <f t="shared" si="13"/>
        <v/>
      </c>
      <c r="T37" s="247" t="str">
        <f>IFERROR(VLOOKUP($A37,④女入力!$B$10:$AZ$25,44),"")</f>
        <v/>
      </c>
    </row>
    <row r="38" spans="1:20" s="10" customFormat="1" ht="30" customHeight="1" thickBot="1">
      <c r="A38" s="240">
        <f>⑦女選手!AD15</f>
        <v>0</v>
      </c>
      <c r="B38" s="103">
        <v>6</v>
      </c>
      <c r="C38" s="101" t="str">
        <f>IFERROR(VLOOKUP($A38,④女入力!$B$10:$AX$33,40),"")</f>
        <v/>
      </c>
      <c r="D38" s="324">
        <f>⑦女選手!AE15</f>
        <v>0</v>
      </c>
      <c r="E38" s="241" t="str">
        <f>IFERROR(VLOOKUP($A38,④女入力!$B$10:$AX$33,3),"")</f>
        <v/>
      </c>
      <c r="F38" s="242" t="str">
        <f>IFERROR(VLOOKUP($A38,④女入力!$B$10:$AX$33,7),"")</f>
        <v/>
      </c>
      <c r="G38" s="241" t="str">
        <f>IFERROR(VLOOKUP($A38,④女入力!$B$10:$AX$33,11),"")</f>
        <v/>
      </c>
      <c r="H38" s="242" t="str">
        <f>IFERROR(VLOOKUP($A38,④女入力!$B$10:$AX$33,15),"")</f>
        <v/>
      </c>
      <c r="I38" s="339" t="str">
        <f t="shared" ref="I38:I48" si="14">IF($E38="","",$X$32)</f>
        <v/>
      </c>
      <c r="J38" s="340" t="str">
        <f t="shared" ref="J38:J48" si="15">IF($E38="","",$Y$32)</f>
        <v/>
      </c>
      <c r="K38" s="241" t="str">
        <f t="shared" ref="K38:K48" si="16">IF($E38="","",$Z$32)</f>
        <v/>
      </c>
      <c r="L38" s="242" t="str">
        <f t="shared" ref="L38:L48" si="17">IF($E38="","",$AA$32)</f>
        <v/>
      </c>
      <c r="M38" s="243" t="str">
        <f>IFERROR(VLOOKUP($A38,④女入力!$B$10:$AX$33,19),"")</f>
        <v/>
      </c>
      <c r="N38" s="243" t="str">
        <f>IFERROR(VLOOKUP($A38,④女入力!$B$10:$AX$33,21),"")</f>
        <v/>
      </c>
      <c r="O38" s="244" t="str">
        <f>IFERROR(VLOOKUP($A38,④女入力!$B$10:$AX$33,23),"")</f>
        <v/>
      </c>
      <c r="P38" s="245" t="str">
        <f>IFERROR(VLOOKUP($A38,④女入力!$B$10:$AX$33,34),"")</f>
        <v/>
      </c>
      <c r="Q38" s="246" t="str">
        <f>IFERROR(VLOOKUP($A38,④女入力!$B$10:$AX$33,37),"")</f>
        <v/>
      </c>
      <c r="R38" s="247" t="str">
        <f t="shared" si="12"/>
        <v/>
      </c>
      <c r="S38" s="248" t="str">
        <f t="shared" si="13"/>
        <v/>
      </c>
      <c r="T38" s="247" t="str">
        <f>IFERROR(VLOOKUP($A38,④女入力!$B$10:$AZ$25,44),"")</f>
        <v/>
      </c>
    </row>
    <row r="39" spans="1:20" s="10" customFormat="1" ht="30" customHeight="1" thickBot="1">
      <c r="A39" s="240">
        <f>⑦女選手!AD16</f>
        <v>0</v>
      </c>
      <c r="B39" s="104">
        <v>7</v>
      </c>
      <c r="C39" s="101" t="str">
        <f>IFERROR(VLOOKUP($A39,④女入力!$B$10:$AX$33,40),"")</f>
        <v/>
      </c>
      <c r="D39" s="324">
        <f>⑦女選手!AE16</f>
        <v>0</v>
      </c>
      <c r="E39" s="241" t="str">
        <f>IFERROR(VLOOKUP($A39,④女入力!$B$10:$AX$33,3),"")</f>
        <v/>
      </c>
      <c r="F39" s="242" t="str">
        <f>IFERROR(VLOOKUP($A39,④女入力!$B$10:$AX$33,7),"")</f>
        <v/>
      </c>
      <c r="G39" s="241" t="str">
        <f>IFERROR(VLOOKUP($A39,④女入力!$B$10:$AX$33,11),"")</f>
        <v/>
      </c>
      <c r="H39" s="242" t="str">
        <f>IFERROR(VLOOKUP($A39,④女入力!$B$10:$AX$33,15),"")</f>
        <v/>
      </c>
      <c r="I39" s="339" t="str">
        <f t="shared" si="14"/>
        <v/>
      </c>
      <c r="J39" s="340" t="str">
        <f t="shared" si="15"/>
        <v/>
      </c>
      <c r="K39" s="241" t="str">
        <f t="shared" si="16"/>
        <v/>
      </c>
      <c r="L39" s="242" t="str">
        <f t="shared" si="17"/>
        <v/>
      </c>
      <c r="M39" s="243" t="str">
        <f>IFERROR(VLOOKUP($A39,④女入力!$B$10:$AX$33,19),"")</f>
        <v/>
      </c>
      <c r="N39" s="243" t="str">
        <f>IFERROR(VLOOKUP($A39,④女入力!$B$10:$AX$33,21),"")</f>
        <v/>
      </c>
      <c r="O39" s="244" t="str">
        <f>IFERROR(VLOOKUP($A39,④女入力!$B$10:$AX$33,23),"")</f>
        <v/>
      </c>
      <c r="P39" s="245" t="str">
        <f>IFERROR(VLOOKUP($A39,④女入力!$B$10:$AX$33,34),"")</f>
        <v/>
      </c>
      <c r="Q39" s="246" t="str">
        <f>IFERROR(VLOOKUP($A39,④女入力!$B$10:$AX$33,37),"")</f>
        <v/>
      </c>
      <c r="R39" s="247" t="str">
        <f t="shared" si="12"/>
        <v/>
      </c>
      <c r="S39" s="248" t="str">
        <f t="shared" si="13"/>
        <v/>
      </c>
      <c r="T39" s="247" t="str">
        <f>IFERROR(VLOOKUP($A39,④女入力!$B$10:$AZ$25,44),"")</f>
        <v/>
      </c>
    </row>
    <row r="40" spans="1:20" s="10" customFormat="1" ht="30" customHeight="1" thickBot="1">
      <c r="A40" s="240">
        <f>⑦女選手!AD17</f>
        <v>0</v>
      </c>
      <c r="B40" s="103">
        <v>8</v>
      </c>
      <c r="C40" s="101" t="str">
        <f>IFERROR(VLOOKUP($A40,④女入力!$B$10:$AX$33,40),"")</f>
        <v/>
      </c>
      <c r="D40" s="324">
        <f>⑦女選手!AE17</f>
        <v>0</v>
      </c>
      <c r="E40" s="241" t="str">
        <f>IFERROR(VLOOKUP($A40,④女入力!$B$10:$AX$33,3),"")</f>
        <v/>
      </c>
      <c r="F40" s="242" t="str">
        <f>IFERROR(VLOOKUP($A40,④女入力!$B$10:$AX$33,7),"")</f>
        <v/>
      </c>
      <c r="G40" s="241" t="str">
        <f>IFERROR(VLOOKUP($A40,④女入力!$B$10:$AX$33,11),"")</f>
        <v/>
      </c>
      <c r="H40" s="242" t="str">
        <f>IFERROR(VLOOKUP($A40,④女入力!$B$10:$AX$33,15),"")</f>
        <v/>
      </c>
      <c r="I40" s="339" t="str">
        <f t="shared" si="14"/>
        <v/>
      </c>
      <c r="J40" s="340" t="str">
        <f t="shared" si="15"/>
        <v/>
      </c>
      <c r="K40" s="241" t="str">
        <f t="shared" si="16"/>
        <v/>
      </c>
      <c r="L40" s="242" t="str">
        <f t="shared" si="17"/>
        <v/>
      </c>
      <c r="M40" s="243" t="str">
        <f>IFERROR(VLOOKUP($A40,④女入力!$B$10:$AX$33,19),"")</f>
        <v/>
      </c>
      <c r="N40" s="243" t="str">
        <f>IFERROR(VLOOKUP($A40,④女入力!$B$10:$AX$33,21),"")</f>
        <v/>
      </c>
      <c r="O40" s="244" t="str">
        <f>IFERROR(VLOOKUP($A40,④女入力!$B$10:$AX$33,23),"")</f>
        <v/>
      </c>
      <c r="P40" s="245" t="str">
        <f>IFERROR(VLOOKUP($A40,④女入力!$B$10:$AX$33,34),"")</f>
        <v/>
      </c>
      <c r="Q40" s="246" t="str">
        <f>IFERROR(VLOOKUP($A40,④女入力!$B$10:$AX$33,37),"")</f>
        <v/>
      </c>
      <c r="R40" s="247" t="str">
        <f t="shared" si="12"/>
        <v/>
      </c>
      <c r="S40" s="248" t="str">
        <f t="shared" si="13"/>
        <v/>
      </c>
      <c r="T40" s="247" t="str">
        <f>IFERROR(VLOOKUP($A40,④女入力!$B$10:$AZ$25,44),"")</f>
        <v/>
      </c>
    </row>
    <row r="41" spans="1:20" s="10" customFormat="1" ht="30" customHeight="1" thickBot="1">
      <c r="A41" s="240">
        <f>⑦女選手!AD18</f>
        <v>0</v>
      </c>
      <c r="B41" s="104">
        <v>9</v>
      </c>
      <c r="C41" s="101" t="str">
        <f>IFERROR(VLOOKUP($A41,④女入力!$B$10:$AX$33,40),"")</f>
        <v/>
      </c>
      <c r="D41" s="324">
        <f>⑦女選手!AE18</f>
        <v>0</v>
      </c>
      <c r="E41" s="241" t="str">
        <f>IFERROR(VLOOKUP($A41,④女入力!$B$10:$AX$33,3),"")</f>
        <v/>
      </c>
      <c r="F41" s="242" t="str">
        <f>IFERROR(VLOOKUP($A41,④女入力!$B$10:$AX$33,7),"")</f>
        <v/>
      </c>
      <c r="G41" s="241" t="str">
        <f>IFERROR(VLOOKUP($A41,④女入力!$B$10:$AX$33,11),"")</f>
        <v/>
      </c>
      <c r="H41" s="242" t="str">
        <f>IFERROR(VLOOKUP($A41,④女入力!$B$10:$AX$33,15),"")</f>
        <v/>
      </c>
      <c r="I41" s="339" t="str">
        <f t="shared" si="14"/>
        <v/>
      </c>
      <c r="J41" s="340" t="str">
        <f t="shared" si="15"/>
        <v/>
      </c>
      <c r="K41" s="241" t="str">
        <f t="shared" si="16"/>
        <v/>
      </c>
      <c r="L41" s="242" t="str">
        <f t="shared" si="17"/>
        <v/>
      </c>
      <c r="M41" s="243" t="str">
        <f>IFERROR(VLOOKUP($A41,④女入力!$B$10:$AX$33,19),"")</f>
        <v/>
      </c>
      <c r="N41" s="243" t="str">
        <f>IFERROR(VLOOKUP($A41,④女入力!$B$10:$AX$33,21),"")</f>
        <v/>
      </c>
      <c r="O41" s="244" t="str">
        <f>IFERROR(VLOOKUP($A41,④女入力!$B$10:$AX$33,23),"")</f>
        <v/>
      </c>
      <c r="P41" s="245" t="str">
        <f>IFERROR(VLOOKUP($A41,④女入力!$B$10:$AX$33,34),"")</f>
        <v/>
      </c>
      <c r="Q41" s="246" t="str">
        <f>IFERROR(VLOOKUP($A41,④女入力!$B$10:$AX$33,37),"")</f>
        <v/>
      </c>
      <c r="R41" s="247" t="str">
        <f t="shared" si="12"/>
        <v/>
      </c>
      <c r="S41" s="248" t="str">
        <f t="shared" si="13"/>
        <v/>
      </c>
      <c r="T41" s="247" t="str">
        <f>IFERROR(VLOOKUP($A41,④女入力!$B$10:$AZ$25,44),"")</f>
        <v/>
      </c>
    </row>
    <row r="42" spans="1:20" ht="30" customHeight="1" thickBot="1">
      <c r="A42" s="5">
        <f>⑦女選手!AD19</f>
        <v>0</v>
      </c>
      <c r="B42" s="103">
        <v>10</v>
      </c>
      <c r="C42" s="101" t="str">
        <f>IFERROR(VLOOKUP($A42,④女入力!$B$10:$AX$33,40),"")</f>
        <v/>
      </c>
      <c r="D42" s="324">
        <f>⑦女選手!AE19</f>
        <v>0</v>
      </c>
      <c r="E42" s="241" t="str">
        <f>IFERROR(VLOOKUP($A42,④女入力!$B$10:$AX$33,3),"")</f>
        <v/>
      </c>
      <c r="F42" s="242" t="str">
        <f>IFERROR(VLOOKUP($A42,④女入力!$B$10:$AX$33,7),"")</f>
        <v/>
      </c>
      <c r="G42" s="241" t="str">
        <f>IFERROR(VLOOKUP($A42,④女入力!$B$10:$AX$33,11),"")</f>
        <v/>
      </c>
      <c r="H42" s="242" t="str">
        <f>IFERROR(VLOOKUP($A42,④女入力!$B$10:$AX$33,15),"")</f>
        <v/>
      </c>
      <c r="I42" s="339" t="str">
        <f t="shared" si="14"/>
        <v/>
      </c>
      <c r="J42" s="340" t="str">
        <f t="shared" si="15"/>
        <v/>
      </c>
      <c r="K42" s="241" t="str">
        <f t="shared" si="16"/>
        <v/>
      </c>
      <c r="L42" s="242" t="str">
        <f t="shared" si="17"/>
        <v/>
      </c>
      <c r="M42" s="243" t="str">
        <f>IFERROR(VLOOKUP($A42,④女入力!$B$10:$AX$33,19),"")</f>
        <v/>
      </c>
      <c r="N42" s="243" t="str">
        <f>IFERROR(VLOOKUP($A42,④女入力!$B$10:$AX$33,21),"")</f>
        <v/>
      </c>
      <c r="O42" s="244" t="str">
        <f>IFERROR(VLOOKUP($A42,④女入力!$B$10:$AX$33,23),"")</f>
        <v/>
      </c>
      <c r="P42" s="245" t="str">
        <f>IFERROR(VLOOKUP($A42,④女入力!$B$10:$AX$33,34),"")</f>
        <v/>
      </c>
      <c r="Q42" s="246" t="str">
        <f>IFERROR(VLOOKUP($A42,④女入力!$B$10:$AX$33,37),"")</f>
        <v/>
      </c>
      <c r="R42" s="247" t="str">
        <f t="shared" si="12"/>
        <v/>
      </c>
      <c r="S42" s="248" t="str">
        <f t="shared" si="13"/>
        <v/>
      </c>
      <c r="T42" s="247" t="str">
        <f>IFERROR(VLOOKUP($A42,④女入力!$B$10:$AZ$25,44),"")</f>
        <v/>
      </c>
    </row>
    <row r="43" spans="1:20" ht="30" customHeight="1" thickBot="1">
      <c r="A43" s="5">
        <f>⑦女選手!AD20</f>
        <v>0</v>
      </c>
      <c r="B43" s="104">
        <v>11</v>
      </c>
      <c r="C43" s="101" t="str">
        <f>IFERROR(VLOOKUP($A43,④女入力!$B$10:$AX$33,40),"")</f>
        <v/>
      </c>
      <c r="D43" s="324">
        <f>⑦女選手!AE20</f>
        <v>0</v>
      </c>
      <c r="E43" s="241" t="str">
        <f>IFERROR(VLOOKUP($A43,④女入力!$B$10:$AX$33,3),"")</f>
        <v/>
      </c>
      <c r="F43" s="242" t="str">
        <f>IFERROR(VLOOKUP($A43,④女入力!$B$10:$AX$33,7),"")</f>
        <v/>
      </c>
      <c r="G43" s="241" t="str">
        <f>IFERROR(VLOOKUP($A43,④女入力!$B$10:$AX$33,11),"")</f>
        <v/>
      </c>
      <c r="H43" s="242" t="str">
        <f>IFERROR(VLOOKUP($A43,④女入力!$B$10:$AX$33,15),"")</f>
        <v/>
      </c>
      <c r="I43" s="339" t="str">
        <f t="shared" si="14"/>
        <v/>
      </c>
      <c r="J43" s="340" t="str">
        <f t="shared" si="15"/>
        <v/>
      </c>
      <c r="K43" s="241" t="str">
        <f t="shared" si="16"/>
        <v/>
      </c>
      <c r="L43" s="242" t="str">
        <f t="shared" si="17"/>
        <v/>
      </c>
      <c r="M43" s="243" t="str">
        <f>IFERROR(VLOOKUP($A43,④女入力!$B$10:$AX$33,19),"")</f>
        <v/>
      </c>
      <c r="N43" s="243" t="str">
        <f>IFERROR(VLOOKUP($A43,④女入力!$B$10:$AX$33,21),"")</f>
        <v/>
      </c>
      <c r="O43" s="244" t="str">
        <f>IFERROR(VLOOKUP($A43,④女入力!$B$10:$AX$33,23),"")</f>
        <v/>
      </c>
      <c r="P43" s="245" t="str">
        <f>IFERROR(VLOOKUP($A43,④女入力!$B$10:$AX$33,34),"")</f>
        <v/>
      </c>
      <c r="Q43" s="246" t="str">
        <f>IFERROR(VLOOKUP($A43,④女入力!$B$10:$AX$33,37),"")</f>
        <v/>
      </c>
      <c r="R43" s="247" t="str">
        <f t="shared" si="12"/>
        <v/>
      </c>
      <c r="S43" s="248" t="str">
        <f t="shared" si="13"/>
        <v/>
      </c>
      <c r="T43" s="247" t="str">
        <f>IFERROR(VLOOKUP($A43,④女入力!$B$10:$AZ$25,44),"")</f>
        <v/>
      </c>
    </row>
    <row r="44" spans="1:20" ht="30" customHeight="1" thickBot="1">
      <c r="A44" s="5">
        <f>⑦女選手!AD21</f>
        <v>0</v>
      </c>
      <c r="B44" s="103">
        <v>12</v>
      </c>
      <c r="C44" s="101" t="str">
        <f>IFERROR(VLOOKUP($A44,④女入力!$B$10:$AX$33,40),"")</f>
        <v/>
      </c>
      <c r="D44" s="324">
        <f>⑦女選手!AE21</f>
        <v>0</v>
      </c>
      <c r="E44" s="241" t="str">
        <f>IFERROR(VLOOKUP($A44,④女入力!$B$10:$AX$33,3),"")</f>
        <v/>
      </c>
      <c r="F44" s="242" t="str">
        <f>IFERROR(VLOOKUP($A44,④女入力!$B$10:$AX$33,7),"")</f>
        <v/>
      </c>
      <c r="G44" s="241" t="str">
        <f>IFERROR(VLOOKUP($A44,④女入力!$B$10:$AX$33,11),"")</f>
        <v/>
      </c>
      <c r="H44" s="242" t="str">
        <f>IFERROR(VLOOKUP($A44,④女入力!$B$10:$AX$33,15),"")</f>
        <v/>
      </c>
      <c r="I44" s="339" t="str">
        <f t="shared" si="14"/>
        <v/>
      </c>
      <c r="J44" s="340" t="str">
        <f t="shared" si="15"/>
        <v/>
      </c>
      <c r="K44" s="241" t="str">
        <f t="shared" si="16"/>
        <v/>
      </c>
      <c r="L44" s="242" t="str">
        <f t="shared" si="17"/>
        <v/>
      </c>
      <c r="M44" s="243" t="str">
        <f>IFERROR(VLOOKUP($A44,④女入力!$B$10:$AX$33,19),"")</f>
        <v/>
      </c>
      <c r="N44" s="243" t="str">
        <f>IFERROR(VLOOKUP($A44,④女入力!$B$10:$AX$33,21),"")</f>
        <v/>
      </c>
      <c r="O44" s="244" t="str">
        <f>IFERROR(VLOOKUP($A44,④女入力!$B$10:$AX$33,23),"")</f>
        <v/>
      </c>
      <c r="P44" s="245" t="str">
        <f>IFERROR(VLOOKUP($A44,④女入力!$B$10:$AX$33,34),"")</f>
        <v/>
      </c>
      <c r="Q44" s="246" t="str">
        <f>IFERROR(VLOOKUP($A44,④女入力!$B$10:$AX$33,37),"")</f>
        <v/>
      </c>
      <c r="R44" s="247" t="str">
        <f t="shared" si="12"/>
        <v/>
      </c>
      <c r="S44" s="248" t="str">
        <f t="shared" si="13"/>
        <v/>
      </c>
      <c r="T44" s="247" t="str">
        <f>IFERROR(VLOOKUP($A44,④女入力!$B$10:$AZ$25,44),"")</f>
        <v/>
      </c>
    </row>
    <row r="45" spans="1:20" ht="30" customHeight="1" thickBot="1">
      <c r="A45" s="5">
        <f>⑦女選手!AD22</f>
        <v>0</v>
      </c>
      <c r="B45" s="104">
        <v>13</v>
      </c>
      <c r="C45" s="101" t="str">
        <f>IFERROR(VLOOKUP($A45,④女入力!$B$10:$AX$33,40),"")</f>
        <v/>
      </c>
      <c r="D45" s="324">
        <f>⑦女選手!AE22</f>
        <v>0</v>
      </c>
      <c r="E45" s="241" t="str">
        <f>IFERROR(VLOOKUP($A45,④女入力!$B$10:$AX$33,3),"")</f>
        <v/>
      </c>
      <c r="F45" s="242" t="str">
        <f>IFERROR(VLOOKUP($A45,④女入力!$B$10:$AX$33,7),"")</f>
        <v/>
      </c>
      <c r="G45" s="241" t="str">
        <f>IFERROR(VLOOKUP($A45,④女入力!$B$10:$AX$33,11),"")</f>
        <v/>
      </c>
      <c r="H45" s="242" t="str">
        <f>IFERROR(VLOOKUP($A45,④女入力!$B$10:$AX$33,15),"")</f>
        <v/>
      </c>
      <c r="I45" s="339" t="str">
        <f t="shared" si="14"/>
        <v/>
      </c>
      <c r="J45" s="340" t="str">
        <f t="shared" si="15"/>
        <v/>
      </c>
      <c r="K45" s="241" t="str">
        <f t="shared" si="16"/>
        <v/>
      </c>
      <c r="L45" s="242" t="str">
        <f t="shared" si="17"/>
        <v/>
      </c>
      <c r="M45" s="243" t="str">
        <f>IFERROR(VLOOKUP($A45,④女入力!$B$10:$AX$33,19),"")</f>
        <v/>
      </c>
      <c r="N45" s="243" t="str">
        <f>IFERROR(VLOOKUP($A45,④女入力!$B$10:$AX$33,21),"")</f>
        <v/>
      </c>
      <c r="O45" s="244" t="str">
        <f>IFERROR(VLOOKUP($A45,④女入力!$B$10:$AX$33,23),"")</f>
        <v/>
      </c>
      <c r="P45" s="245" t="str">
        <f>IFERROR(VLOOKUP($A45,④女入力!$B$10:$AX$33,34),"")</f>
        <v/>
      </c>
      <c r="Q45" s="246" t="str">
        <f>IFERROR(VLOOKUP($A45,④女入力!$B$10:$AX$33,37),"")</f>
        <v/>
      </c>
      <c r="R45" s="247" t="str">
        <f t="shared" si="12"/>
        <v/>
      </c>
      <c r="S45" s="248" t="str">
        <f t="shared" si="13"/>
        <v/>
      </c>
      <c r="T45" s="247" t="str">
        <f>IFERROR(VLOOKUP($A45,④女入力!$B$10:$AZ$25,44),"")</f>
        <v/>
      </c>
    </row>
    <row r="46" spans="1:20" ht="30" customHeight="1" thickBot="1">
      <c r="A46" s="5">
        <f>⑦女選手!AD23</f>
        <v>0</v>
      </c>
      <c r="B46" s="103">
        <v>14</v>
      </c>
      <c r="C46" s="101" t="str">
        <f>IFERROR(VLOOKUP($A46,④女入力!$B$10:$AX$33,40),"")</f>
        <v/>
      </c>
      <c r="D46" s="324">
        <f>⑦女選手!AE23</f>
        <v>0</v>
      </c>
      <c r="E46" s="241" t="str">
        <f>IFERROR(VLOOKUP($A46,④女入力!$B$10:$AX$33,3),"")</f>
        <v/>
      </c>
      <c r="F46" s="242" t="str">
        <f>IFERROR(VLOOKUP($A46,④女入力!$B$10:$AX$33,7),"")</f>
        <v/>
      </c>
      <c r="G46" s="241" t="str">
        <f>IFERROR(VLOOKUP($A46,④女入力!$B$10:$AX$33,11),"")</f>
        <v/>
      </c>
      <c r="H46" s="242" t="str">
        <f>IFERROR(VLOOKUP($A46,④女入力!$B$10:$AX$33,15),"")</f>
        <v/>
      </c>
      <c r="I46" s="339" t="str">
        <f t="shared" si="14"/>
        <v/>
      </c>
      <c r="J46" s="340" t="str">
        <f t="shared" si="15"/>
        <v/>
      </c>
      <c r="K46" s="241" t="str">
        <f t="shared" si="16"/>
        <v/>
      </c>
      <c r="L46" s="242" t="str">
        <f t="shared" si="17"/>
        <v/>
      </c>
      <c r="M46" s="243" t="str">
        <f>IFERROR(VLOOKUP($A46,④女入力!$B$10:$AX$33,19),"")</f>
        <v/>
      </c>
      <c r="N46" s="243" t="str">
        <f>IFERROR(VLOOKUP($A46,④女入力!$B$10:$AX$33,21),"")</f>
        <v/>
      </c>
      <c r="O46" s="244" t="str">
        <f>IFERROR(VLOOKUP($A46,④女入力!$B$10:$AX$33,23),"")</f>
        <v/>
      </c>
      <c r="P46" s="245" t="str">
        <f>IFERROR(VLOOKUP($A46,④女入力!$B$10:$AX$33,34),"")</f>
        <v/>
      </c>
      <c r="Q46" s="246" t="str">
        <f>IFERROR(VLOOKUP($A46,④女入力!$B$10:$AX$33,37),"")</f>
        <v/>
      </c>
      <c r="R46" s="247" t="str">
        <f t="shared" si="12"/>
        <v/>
      </c>
      <c r="S46" s="248" t="str">
        <f t="shared" si="13"/>
        <v/>
      </c>
      <c r="T46" s="247" t="str">
        <f>IFERROR(VLOOKUP($A46,④女入力!$B$10:$AZ$25,44),"")</f>
        <v/>
      </c>
    </row>
    <row r="47" spans="1:20" ht="30" customHeight="1" thickBot="1">
      <c r="A47" s="5">
        <f>⑦女選手!AD24</f>
        <v>0</v>
      </c>
      <c r="B47" s="104">
        <v>15</v>
      </c>
      <c r="C47" s="101" t="str">
        <f>IFERROR(VLOOKUP($A47,④女入力!$B$10:$AX$33,40),"")</f>
        <v/>
      </c>
      <c r="D47" s="324">
        <f>⑦女選手!AE24</f>
        <v>0</v>
      </c>
      <c r="E47" s="241" t="str">
        <f>IFERROR(VLOOKUP($A47,④女入力!$B$10:$AX$33,3),"")</f>
        <v/>
      </c>
      <c r="F47" s="242" t="str">
        <f>IFERROR(VLOOKUP($A47,④女入力!$B$10:$AX$33,7),"")</f>
        <v/>
      </c>
      <c r="G47" s="241" t="str">
        <f>IFERROR(VLOOKUP($A47,④女入力!$B$10:$AX$33,11),"")</f>
        <v/>
      </c>
      <c r="H47" s="242" t="str">
        <f>IFERROR(VLOOKUP($A47,④女入力!$B$10:$AX$33,15),"")</f>
        <v/>
      </c>
      <c r="I47" s="339" t="str">
        <f t="shared" si="14"/>
        <v/>
      </c>
      <c r="J47" s="340" t="str">
        <f t="shared" si="15"/>
        <v/>
      </c>
      <c r="K47" s="241" t="str">
        <f t="shared" si="16"/>
        <v/>
      </c>
      <c r="L47" s="242" t="str">
        <f t="shared" si="17"/>
        <v/>
      </c>
      <c r="M47" s="243" t="str">
        <f>IFERROR(VLOOKUP($A47,④女入力!$B$10:$AX$33,19),"")</f>
        <v/>
      </c>
      <c r="N47" s="243" t="str">
        <f>IFERROR(VLOOKUP($A47,④女入力!$B$10:$AX$33,21),"")</f>
        <v/>
      </c>
      <c r="O47" s="244" t="str">
        <f>IFERROR(VLOOKUP($A47,④女入力!$B$10:$AX$33,23),"")</f>
        <v/>
      </c>
      <c r="P47" s="245" t="str">
        <f>IFERROR(VLOOKUP($A47,④女入力!$B$10:$AX$33,34),"")</f>
        <v/>
      </c>
      <c r="Q47" s="246" t="str">
        <f>IFERROR(VLOOKUP($A47,④女入力!$B$10:$AX$33,37),"")</f>
        <v/>
      </c>
      <c r="R47" s="247" t="str">
        <f t="shared" si="12"/>
        <v/>
      </c>
      <c r="S47" s="248" t="str">
        <f t="shared" si="13"/>
        <v/>
      </c>
      <c r="T47" s="247" t="str">
        <f>IFERROR(VLOOKUP($A47,④女入力!$B$10:$AZ$25,44),"")</f>
        <v/>
      </c>
    </row>
    <row r="48" spans="1:20" ht="30" customHeight="1" thickBot="1">
      <c r="A48" s="5">
        <f>⑦女選手!AD25</f>
        <v>0</v>
      </c>
      <c r="B48" s="103">
        <v>16</v>
      </c>
      <c r="C48" s="101" t="str">
        <f>IFERROR(VLOOKUP($A48,④女入力!$B$10:$AX$33,40),"")</f>
        <v/>
      </c>
      <c r="D48" s="324">
        <f>⑦女選手!AE25</f>
        <v>0</v>
      </c>
      <c r="E48" s="241" t="str">
        <f>IFERROR(VLOOKUP($A48,④女入力!$B$10:$AX$33,3),"")</f>
        <v/>
      </c>
      <c r="F48" s="242" t="str">
        <f>IFERROR(VLOOKUP($A48,④女入力!$B$10:$AX$33,7),"")</f>
        <v/>
      </c>
      <c r="G48" s="241" t="str">
        <f>IFERROR(VLOOKUP($A48,④女入力!$B$10:$AX$33,11),"")</f>
        <v/>
      </c>
      <c r="H48" s="242" t="str">
        <f>IFERROR(VLOOKUP($A48,④女入力!$B$10:$AX$33,15),"")</f>
        <v/>
      </c>
      <c r="I48" s="339" t="str">
        <f t="shared" si="14"/>
        <v/>
      </c>
      <c r="J48" s="340" t="str">
        <f t="shared" si="15"/>
        <v/>
      </c>
      <c r="K48" s="241" t="str">
        <f t="shared" si="16"/>
        <v/>
      </c>
      <c r="L48" s="242" t="str">
        <f t="shared" si="17"/>
        <v/>
      </c>
      <c r="M48" s="243" t="str">
        <f>IFERROR(VLOOKUP($A48,④女入力!$B$10:$AX$33,19),"")</f>
        <v/>
      </c>
      <c r="N48" s="243" t="str">
        <f>IFERROR(VLOOKUP($A48,④女入力!$B$10:$AX$33,21),"")</f>
        <v/>
      </c>
      <c r="O48" s="244" t="str">
        <f>IFERROR(VLOOKUP($A48,④女入力!$B$10:$AX$33,23),"")</f>
        <v/>
      </c>
      <c r="P48" s="245" t="str">
        <f>IFERROR(VLOOKUP($A48,④女入力!$B$10:$AX$33,34),"")</f>
        <v/>
      </c>
      <c r="Q48" s="246" t="str">
        <f>IFERROR(VLOOKUP($A48,④女入力!$B$10:$AX$33,37),"")</f>
        <v/>
      </c>
      <c r="R48" s="247" t="str">
        <f t="shared" si="12"/>
        <v/>
      </c>
      <c r="S48" s="248" t="str">
        <f t="shared" si="13"/>
        <v/>
      </c>
      <c r="T48" s="247" t="str">
        <f>IFERROR(VLOOKUP($A48,④女入力!$B$10:$AZ$25,44),"")</f>
        <v/>
      </c>
    </row>
  </sheetData>
  <sheetProtection sheet="1" objects="1" scenarios="1"/>
  <protectedRanges>
    <protectedRange sqref="X4:AC4 E5:T29 X32:AC32 E33:T48" name="範囲1"/>
  </protectedRanges>
  <customSheetViews>
    <customSheetView guid="{5D963F3A-B207-4215-A36A-BBA0BD90DFE4}" scale="50" showPageBreaks="1" zeroValues="0" printArea="1" hiddenColumns="1" view="pageBreakPreview">
      <pageMargins left="0.59055118110236227" right="0.39370078740157483" top="0.59055118110236227" bottom="0.59055118110236227" header="0" footer="0"/>
      <pageSetup paperSize="9" scale="27" orientation="portrait" horizontalDpi="300" verticalDpi="300" r:id="rId1"/>
      <headerFooter alignWithMargins="0"/>
    </customSheetView>
  </customSheetViews>
  <mergeCells count="27">
    <mergeCell ref="O30:O31"/>
    <mergeCell ref="P30:P31"/>
    <mergeCell ref="B2:B3"/>
    <mergeCell ref="E2:F2"/>
    <mergeCell ref="G2:H2"/>
    <mergeCell ref="I2:L2"/>
    <mergeCell ref="D2:D3"/>
    <mergeCell ref="B30:B31"/>
    <mergeCell ref="G30:H30"/>
    <mergeCell ref="I30:L30"/>
    <mergeCell ref="D30:D31"/>
    <mergeCell ref="C1:E1"/>
    <mergeCell ref="M2:M3"/>
    <mergeCell ref="T2:T3"/>
    <mergeCell ref="E30:F30"/>
    <mergeCell ref="M30:M31"/>
    <mergeCell ref="Q30:Q31"/>
    <mergeCell ref="R30:R31"/>
    <mergeCell ref="S30:S31"/>
    <mergeCell ref="T30:T31"/>
    <mergeCell ref="N2:N3"/>
    <mergeCell ref="O2:O3"/>
    <mergeCell ref="P2:P3"/>
    <mergeCell ref="Q2:Q3"/>
    <mergeCell ref="R2:R3"/>
    <mergeCell ref="S2:S3"/>
    <mergeCell ref="N30:N31"/>
  </mergeCells>
  <phoneticPr fontId="2"/>
  <hyperlinks>
    <hyperlink ref="C1" location="Top!A1" display="Topへ戻る" xr:uid="{00000000-0004-0000-0D00-000000000000}"/>
  </hyperlinks>
  <pageMargins left="0.59055118110236227" right="0.39370078740157483" top="0.59055118110236227" bottom="0.59055118110236227" header="0" footer="0"/>
  <pageSetup paperSize="9" scale="27" orientation="portrait" horizontalDpi="300" verticalDpi="300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BE66E-0BCC-4554-8A5A-33ED9BFF0657}">
  <dimension ref="A1:E5"/>
  <sheetViews>
    <sheetView showGridLines="0" zoomScaleNormal="100" zoomScaleSheetLayoutView="120" workbookViewId="0"/>
  </sheetViews>
  <sheetFormatPr defaultRowHeight="13.5"/>
  <cols>
    <col min="1" max="1" width="28.625" style="314" customWidth="1"/>
    <col min="2" max="5" width="15.125" style="314" customWidth="1"/>
    <col min="6" max="16384" width="9" style="314"/>
  </cols>
  <sheetData>
    <row r="1" spans="1:5" ht="36" customHeight="1">
      <c r="A1" s="326" t="s">
        <v>194</v>
      </c>
      <c r="B1" s="162"/>
      <c r="C1" s="162"/>
      <c r="D1" s="162"/>
      <c r="E1" s="162"/>
    </row>
    <row r="2" spans="1:5" ht="17.25" customHeight="1"/>
    <row r="3" spans="1:5" ht="64.5" customHeight="1"/>
    <row r="4" spans="1:5" ht="20.25" customHeight="1">
      <c r="A4" s="313" t="s">
        <v>40</v>
      </c>
      <c r="B4" s="313" t="s">
        <v>339</v>
      </c>
      <c r="C4" s="313" t="s">
        <v>182</v>
      </c>
      <c r="D4" s="313" t="s">
        <v>340</v>
      </c>
      <c r="E4" s="313" t="s">
        <v>341</v>
      </c>
    </row>
    <row r="5" spans="1:5" ht="24" customHeight="1">
      <c r="A5" s="313">
        <f>②基本情報!$B$8</f>
        <v>0</v>
      </c>
      <c r="B5" s="313" t="str">
        <f>②基本情報!$P$16&amp;" "&amp;②基本情報!$W$16</f>
        <v xml:space="preserve"> </v>
      </c>
      <c r="C5" s="313" t="str">
        <f>②基本情報!$L$34&amp;" "&amp;②基本情報!$Q$34</f>
        <v xml:space="preserve"> </v>
      </c>
      <c r="D5" s="313" t="str">
        <f>②基本情報!$P$39&amp;" "&amp;②基本情報!$W$39</f>
        <v xml:space="preserve"> </v>
      </c>
      <c r="E5" s="313" t="str">
        <f>②基本情報!$L$57&amp;" "&amp;②基本情報!$Q$57</f>
        <v xml:space="preserve"> </v>
      </c>
    </row>
  </sheetData>
  <sheetProtection sheet="1" objects="1" scenarios="1"/>
  <phoneticPr fontId="2"/>
  <conditionalFormatting sqref="B5:E5">
    <cfRule type="containsBlanks" dxfId="2" priority="2">
      <formula>LEN(TRIM(B5))=0</formula>
    </cfRule>
  </conditionalFormatting>
  <conditionalFormatting sqref="A5">
    <cfRule type="expression" dxfId="1" priority="9">
      <formula>#REF!=#REF!</formula>
    </cfRule>
  </conditionalFormatting>
  <hyperlinks>
    <hyperlink ref="A1" location="Top!A1" display="Topへ戻る" xr:uid="{9FA5E888-4B37-4AAF-BE4E-21DD193D182F}"/>
  </hyperlinks>
  <printOptions horizontalCentered="1"/>
  <pageMargins left="0.70866141732283472" right="0.70866141732283472" top="0.35433070866141736" bottom="0.15748031496062992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C591F-208A-4384-B51F-0377DC4ED606}">
  <dimension ref="A1:F19"/>
  <sheetViews>
    <sheetView showGridLines="0" showZeros="0" zoomScale="160" zoomScaleNormal="160" zoomScaleSheetLayoutView="120" workbookViewId="0"/>
  </sheetViews>
  <sheetFormatPr defaultRowHeight="13.5"/>
  <cols>
    <col min="1" max="1" width="24.125" style="312" customWidth="1"/>
    <col min="2" max="3" width="11.875" style="312" customWidth="1"/>
    <col min="4" max="4" width="5.625" style="312" customWidth="1"/>
    <col min="5" max="5" width="6.875" style="312" customWidth="1"/>
    <col min="6" max="6" width="16.5" style="312" customWidth="1"/>
    <col min="7" max="16384" width="9" style="312"/>
  </cols>
  <sheetData>
    <row r="1" spans="1:6" ht="25.5" customHeight="1">
      <c r="A1" s="327" t="s">
        <v>194</v>
      </c>
    </row>
    <row r="2" spans="1:6" ht="33" customHeight="1"/>
    <row r="3" spans="1:6" ht="18" customHeight="1">
      <c r="A3" s="310" t="s">
        <v>40</v>
      </c>
      <c r="B3" s="311" t="s">
        <v>333</v>
      </c>
      <c r="C3" s="311" t="s">
        <v>334</v>
      </c>
      <c r="D3" s="856" t="s">
        <v>335</v>
      </c>
      <c r="E3" s="857"/>
      <c r="F3" s="355" t="s">
        <v>336</v>
      </c>
    </row>
    <row r="4" spans="1:6" ht="14.25" customHeight="1">
      <c r="A4" s="313">
        <f>②基本情報!$B$8</f>
        <v>0</v>
      </c>
      <c r="B4" s="333">
        <f>⑥男選手!$W$21</f>
        <v>0</v>
      </c>
      <c r="C4" s="333">
        <f>⑦女選手!$W$18</f>
        <v>0</v>
      </c>
      <c r="D4" s="854">
        <f>SUM(B4:C4)</f>
        <v>0</v>
      </c>
      <c r="E4" s="855"/>
      <c r="F4" s="356">
        <f>(B4+C4)*C9</f>
        <v>0</v>
      </c>
    </row>
    <row r="6" spans="1:6">
      <c r="B6" s="312" t="s">
        <v>337</v>
      </c>
    </row>
    <row r="7" spans="1:6">
      <c r="B7" s="346" t="s">
        <v>352</v>
      </c>
      <c r="C7" s="344">
        <v>300</v>
      </c>
      <c r="D7" s="345" t="s">
        <v>355</v>
      </c>
    </row>
    <row r="8" spans="1:6">
      <c r="B8" s="346" t="s">
        <v>356</v>
      </c>
      <c r="C8" s="344">
        <v>200</v>
      </c>
      <c r="D8" s="345" t="s">
        <v>355</v>
      </c>
    </row>
    <row r="9" spans="1:6">
      <c r="B9" s="346" t="s">
        <v>357</v>
      </c>
      <c r="C9" s="344">
        <f>SUM(C7:C8)</f>
        <v>500</v>
      </c>
      <c r="D9" s="345" t="s">
        <v>355</v>
      </c>
    </row>
    <row r="10" spans="1:6">
      <c r="C10" s="312" t="s">
        <v>338</v>
      </c>
    </row>
    <row r="11" spans="1:6" ht="66" customHeight="1"/>
    <row r="12" spans="1:6" ht="16.5" customHeight="1">
      <c r="A12" s="312" t="s">
        <v>363</v>
      </c>
    </row>
    <row r="13" spans="1:6" ht="18" customHeight="1">
      <c r="A13" s="310" t="s">
        <v>40</v>
      </c>
      <c r="B13" s="311" t="s">
        <v>333</v>
      </c>
      <c r="C13" s="311" t="s">
        <v>334</v>
      </c>
      <c r="D13" s="856" t="s">
        <v>335</v>
      </c>
      <c r="E13" s="857"/>
      <c r="F13" s="311" t="s">
        <v>364</v>
      </c>
    </row>
    <row r="14" spans="1:6" ht="14.25" customHeight="1">
      <c r="A14" s="313">
        <f>②基本情報!$B$8</f>
        <v>0</v>
      </c>
      <c r="B14" s="333">
        <f>⑥男選手!$W$21</f>
        <v>0</v>
      </c>
      <c r="C14" s="333">
        <f>⑦女選手!$W$18</f>
        <v>0</v>
      </c>
      <c r="D14" s="854">
        <f>SUM(B14:C14)</f>
        <v>0</v>
      </c>
      <c r="E14" s="855"/>
      <c r="F14" s="356">
        <f>D14*C16</f>
        <v>0</v>
      </c>
    </row>
    <row r="15" spans="1:6" ht="14.25" customHeight="1">
      <c r="A15" s="359"/>
      <c r="B15" s="359"/>
      <c r="C15" s="359"/>
      <c r="D15" s="359"/>
      <c r="E15" s="359"/>
      <c r="F15" s="359"/>
    </row>
    <row r="16" spans="1:6">
      <c r="A16" s="357" t="s">
        <v>337</v>
      </c>
      <c r="B16" s="346" t="s">
        <v>352</v>
      </c>
      <c r="C16" s="358">
        <v>2000</v>
      </c>
      <c r="D16" s="312" t="s">
        <v>338</v>
      </c>
    </row>
    <row r="19" spans="1:4">
      <c r="A19" s="360" t="s">
        <v>365</v>
      </c>
      <c r="B19" s="361">
        <f>A14</f>
        <v>0</v>
      </c>
      <c r="C19" s="361" t="str">
        <f>A14&amp;"柔道部"</f>
        <v>0柔道部</v>
      </c>
      <c r="D19" s="361">
        <f>D14</f>
        <v>0</v>
      </c>
    </row>
  </sheetData>
  <mergeCells count="4">
    <mergeCell ref="D14:E14"/>
    <mergeCell ref="D3:E3"/>
    <mergeCell ref="D4:E4"/>
    <mergeCell ref="D13:E13"/>
  </mergeCells>
  <phoneticPr fontId="2"/>
  <conditionalFormatting sqref="B4:C4">
    <cfRule type="cellIs" dxfId="0" priority="4" operator="equal">
      <formula>0</formula>
    </cfRule>
  </conditionalFormatting>
  <hyperlinks>
    <hyperlink ref="A1" location="Top!A1" display="Topへ戻る" xr:uid="{FD6263B4-7FF9-4ECA-8801-7B9686621446}"/>
  </hyperlinks>
  <printOptions horizontalCentered="1"/>
  <pageMargins left="0.70866141732283472" right="0.70866141732283472" top="0.35433070866141736" bottom="0.15748031496062992" header="0.31496062992125984" footer="0.31496062992125984"/>
  <pageSetup paperSize="9" scale="96" orientation="portrait" r:id="rId1"/>
  <ignoredErrors>
    <ignoredError sqref="B4:D4 C9 F4 B14:F14 B19 C19:D19" unlocked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3" tint="0.59999389629810485"/>
  </sheetPr>
  <dimension ref="A1:AW203"/>
  <sheetViews>
    <sheetView showGridLines="0" showZeros="0" view="pageBreakPreview" zoomScaleNormal="100" zoomScaleSheetLayoutView="100" workbookViewId="0"/>
  </sheetViews>
  <sheetFormatPr defaultRowHeight="13.5"/>
  <cols>
    <col min="1" max="38" width="2.5" style="131" customWidth="1"/>
    <col min="39" max="39" width="9" style="131"/>
    <col min="40" max="42" width="9" style="131" hidden="1" customWidth="1"/>
    <col min="43" max="16384" width="9" style="131"/>
  </cols>
  <sheetData>
    <row r="1" spans="1:49" ht="26.25" customHeight="1">
      <c r="A1" s="1"/>
      <c r="B1" s="1"/>
      <c r="C1" s="1"/>
      <c r="D1" s="467" t="s">
        <v>194</v>
      </c>
      <c r="E1" s="468"/>
      <c r="F1" s="468"/>
      <c r="G1" s="468"/>
      <c r="H1" s="468"/>
      <c r="I1" s="468"/>
      <c r="J1" s="469"/>
      <c r="L1" s="777" t="s">
        <v>258</v>
      </c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Y1" s="236" t="s">
        <v>260</v>
      </c>
    </row>
    <row r="2" spans="1:49" ht="9.75" customHeight="1"/>
    <row r="3" spans="1:49" ht="15" customHeight="1">
      <c r="A3" s="867" t="str">
        <f>Top!$B$7&amp;"申込書（男子団体戦）"</f>
        <v>申込書（男子団体戦）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</row>
    <row r="4" spans="1:49" ht="15" customHeight="1">
      <c r="A4" s="867"/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7"/>
      <c r="AD4" s="867"/>
      <c r="AE4" s="867"/>
      <c r="AF4" s="867"/>
      <c r="AG4" s="867"/>
      <c r="AH4" s="867"/>
      <c r="AI4" s="867"/>
    </row>
    <row r="5" spans="1:49" ht="18.75" customHeight="1">
      <c r="A5" s="864" t="s">
        <v>127</v>
      </c>
      <c r="B5" s="865"/>
      <c r="C5" s="866"/>
      <c r="D5" s="563" t="s">
        <v>126</v>
      </c>
      <c r="E5" s="563"/>
      <c r="F5" s="563"/>
      <c r="G5" s="563"/>
      <c r="H5" s="563"/>
      <c r="I5" s="563"/>
      <c r="J5" s="563"/>
      <c r="K5" s="563"/>
      <c r="L5" s="563"/>
      <c r="M5" s="563" t="s">
        <v>125</v>
      </c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864" t="s">
        <v>2</v>
      </c>
      <c r="AC5" s="865"/>
      <c r="AD5" s="865"/>
      <c r="AE5" s="865"/>
      <c r="AF5" s="865"/>
      <c r="AG5" s="865"/>
      <c r="AH5" s="865"/>
      <c r="AI5" s="866"/>
    </row>
    <row r="6" spans="1:49" ht="18.75" customHeight="1">
      <c r="A6" s="868" t="str">
        <f>②基本情報!$N$8</f>
        <v>群馬県</v>
      </c>
      <c r="B6" s="869"/>
      <c r="C6" s="870"/>
      <c r="D6" s="563">
        <f>②基本情報!$B$8</f>
        <v>0</v>
      </c>
      <c r="E6" s="563"/>
      <c r="F6" s="563"/>
      <c r="G6" s="563"/>
      <c r="H6" s="563"/>
      <c r="I6" s="563"/>
      <c r="J6" s="563"/>
      <c r="K6" s="563"/>
      <c r="L6" s="563"/>
      <c r="M6" s="132" t="s">
        <v>5</v>
      </c>
      <c r="N6" s="874">
        <f>②基本情報!$O$7</f>
        <v>0</v>
      </c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874"/>
      <c r="Z6" s="874"/>
      <c r="AA6" s="875"/>
      <c r="AB6" s="868" t="s">
        <v>123</v>
      </c>
      <c r="AC6" s="869"/>
      <c r="AD6" s="869">
        <f>②基本情報!$AB$7</f>
        <v>0</v>
      </c>
      <c r="AE6" s="869"/>
      <c r="AF6" s="869"/>
      <c r="AG6" s="869"/>
      <c r="AH6" s="869"/>
      <c r="AI6" s="870"/>
    </row>
    <row r="7" spans="1:49" ht="18.75" customHeight="1">
      <c r="A7" s="871"/>
      <c r="B7" s="872"/>
      <c r="C7" s="873"/>
      <c r="D7" s="563"/>
      <c r="E7" s="563"/>
      <c r="F7" s="563"/>
      <c r="G7" s="563"/>
      <c r="H7" s="563"/>
      <c r="I7" s="563"/>
      <c r="J7" s="563"/>
      <c r="K7" s="563"/>
      <c r="L7" s="563"/>
      <c r="M7" s="858" t="str">
        <f>②基本情報!$N$8&amp;②基本情報!$R$8</f>
        <v>群馬県</v>
      </c>
      <c r="N7" s="859"/>
      <c r="O7" s="859"/>
      <c r="P7" s="859"/>
      <c r="Q7" s="859"/>
      <c r="R7" s="859"/>
      <c r="S7" s="859"/>
      <c r="T7" s="859"/>
      <c r="U7" s="859"/>
      <c r="V7" s="859"/>
      <c r="W7" s="859"/>
      <c r="X7" s="859"/>
      <c r="Y7" s="859"/>
      <c r="Z7" s="859"/>
      <c r="AA7" s="860"/>
      <c r="AB7" s="861" t="s">
        <v>124</v>
      </c>
      <c r="AC7" s="862"/>
      <c r="AD7" s="862">
        <f>②基本情報!$AB$11</f>
        <v>0</v>
      </c>
      <c r="AE7" s="862"/>
      <c r="AF7" s="862"/>
      <c r="AG7" s="862"/>
      <c r="AH7" s="862"/>
      <c r="AI7" s="863"/>
    </row>
    <row r="8" spans="1:49" ht="18.75" customHeight="1">
      <c r="A8" s="864" t="s">
        <v>41</v>
      </c>
      <c r="B8" s="865"/>
      <c r="C8" s="865"/>
      <c r="D8" s="865"/>
      <c r="E8" s="865"/>
      <c r="F8" s="865"/>
      <c r="G8" s="865"/>
      <c r="H8" s="865"/>
      <c r="I8" s="865"/>
      <c r="J8" s="865"/>
      <c r="K8" s="866"/>
      <c r="L8" s="864" t="s">
        <v>12</v>
      </c>
      <c r="M8" s="865"/>
      <c r="N8" s="865"/>
      <c r="O8" s="866"/>
      <c r="P8" s="864" t="s">
        <v>128</v>
      </c>
      <c r="Q8" s="865"/>
      <c r="R8" s="865"/>
      <c r="S8" s="865"/>
      <c r="T8" s="865"/>
      <c r="U8" s="865"/>
      <c r="V8" s="865"/>
      <c r="W8" s="865"/>
      <c r="X8" s="865"/>
      <c r="Y8" s="865"/>
      <c r="Z8" s="865"/>
      <c r="AA8" s="865"/>
      <c r="AB8" s="865"/>
      <c r="AC8" s="865"/>
      <c r="AD8" s="865"/>
      <c r="AE8" s="132"/>
      <c r="AN8" s="221"/>
      <c r="AO8" s="221"/>
      <c r="AP8" s="221"/>
      <c r="AQ8" s="221"/>
      <c r="AR8" s="221"/>
      <c r="AS8" s="221"/>
      <c r="AT8" s="221"/>
      <c r="AU8" s="221"/>
      <c r="AV8" s="221"/>
      <c r="AW8" s="221"/>
    </row>
    <row r="9" spans="1:49" ht="18.75" customHeight="1">
      <c r="A9" s="868" t="s">
        <v>240</v>
      </c>
      <c r="B9" s="869"/>
      <c r="C9" s="892" t="str">
        <f>②基本情報!$P$15&amp;" "&amp;②基本情報!$W$15</f>
        <v xml:space="preserve"> </v>
      </c>
      <c r="D9" s="892"/>
      <c r="E9" s="892"/>
      <c r="F9" s="892"/>
      <c r="G9" s="892"/>
      <c r="H9" s="892"/>
      <c r="I9" s="892"/>
      <c r="J9" s="892"/>
      <c r="K9" s="893"/>
      <c r="L9" s="894">
        <f>②基本情報!$E$15</f>
        <v>0</v>
      </c>
      <c r="M9" s="895"/>
      <c r="N9" s="895"/>
      <c r="O9" s="896"/>
      <c r="P9" s="871" t="s">
        <v>129</v>
      </c>
      <c r="Q9" s="872"/>
      <c r="R9" s="865">
        <f>②基本情報!$P$18</f>
        <v>0</v>
      </c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134"/>
      <c r="AN9" s="221"/>
      <c r="AO9" s="221"/>
      <c r="AP9" s="221"/>
      <c r="AQ9" s="221"/>
      <c r="AR9" s="221"/>
      <c r="AS9" s="221"/>
      <c r="AT9" s="221"/>
      <c r="AU9" s="221"/>
      <c r="AV9" s="221"/>
      <c r="AW9" s="221"/>
    </row>
    <row r="10" spans="1:49" ht="18.75" customHeight="1">
      <c r="A10" s="871" t="str">
        <f>②基本情報!$P$16&amp;" "&amp;②基本情報!$W$16</f>
        <v xml:space="preserve"> </v>
      </c>
      <c r="B10" s="872"/>
      <c r="C10" s="872"/>
      <c r="D10" s="872"/>
      <c r="E10" s="872"/>
      <c r="F10" s="872"/>
      <c r="G10" s="872"/>
      <c r="H10" s="872"/>
      <c r="I10" s="872"/>
      <c r="J10" s="872"/>
      <c r="K10" s="873"/>
      <c r="L10" s="897"/>
      <c r="M10" s="898"/>
      <c r="N10" s="898"/>
      <c r="O10" s="899"/>
      <c r="P10" s="871" t="s">
        <v>241</v>
      </c>
      <c r="Q10" s="872"/>
      <c r="R10" s="872"/>
      <c r="S10" s="872"/>
      <c r="T10" s="865">
        <f>②基本情報!$P$20</f>
        <v>0</v>
      </c>
      <c r="U10" s="865"/>
      <c r="V10" s="865"/>
      <c r="W10" s="865"/>
      <c r="X10" s="865"/>
      <c r="Y10" s="865"/>
      <c r="Z10" s="865"/>
      <c r="AA10" s="865"/>
      <c r="AB10" s="865"/>
      <c r="AC10" s="865"/>
      <c r="AD10" s="865"/>
      <c r="AE10" s="134"/>
      <c r="AF10" s="135"/>
      <c r="AG10" s="135"/>
      <c r="AH10" s="135"/>
      <c r="AI10" s="135"/>
      <c r="AJ10" s="135"/>
      <c r="AK10" s="135"/>
      <c r="AL10" s="135"/>
      <c r="AM10" s="135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</row>
    <row r="11" spans="1:49" ht="18.75" customHeight="1">
      <c r="A11" s="864" t="s">
        <v>158</v>
      </c>
      <c r="B11" s="865"/>
      <c r="C11" s="865"/>
      <c r="D11" s="866"/>
      <c r="E11" s="864" t="s">
        <v>42</v>
      </c>
      <c r="F11" s="865"/>
      <c r="G11" s="865"/>
      <c r="H11" s="865"/>
      <c r="I11" s="865"/>
      <c r="J11" s="865"/>
      <c r="K11" s="865"/>
      <c r="L11" s="865"/>
      <c r="M11" s="865"/>
      <c r="N11" s="866"/>
      <c r="O11" s="563" t="s">
        <v>164</v>
      </c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63"/>
      <c r="AC11" s="563"/>
      <c r="AD11" s="563"/>
      <c r="AE11" s="209"/>
      <c r="AF11" s="210"/>
      <c r="AG11" s="210"/>
      <c r="AH11" s="210"/>
      <c r="AI11" s="210"/>
      <c r="AJ11" s="140"/>
      <c r="AK11" s="140"/>
      <c r="AL11" s="140"/>
    </row>
    <row r="12" spans="1:49" ht="18.75" customHeight="1">
      <c r="A12" s="868">
        <f>②基本情報!$B$34</f>
        <v>0</v>
      </c>
      <c r="B12" s="869"/>
      <c r="C12" s="869"/>
      <c r="D12" s="870"/>
      <c r="E12" s="868" t="s">
        <v>240</v>
      </c>
      <c r="F12" s="869"/>
      <c r="G12" s="892" t="str">
        <f>②基本情報!$L$33&amp;" "&amp;②基本情報!$Q$33</f>
        <v xml:space="preserve"> </v>
      </c>
      <c r="H12" s="892"/>
      <c r="I12" s="892"/>
      <c r="J12" s="892"/>
      <c r="K12" s="892"/>
      <c r="L12" s="892"/>
      <c r="M12" s="892"/>
      <c r="N12" s="893"/>
      <c r="O12" s="563">
        <f>②基本情報!$V$34</f>
        <v>0</v>
      </c>
      <c r="P12" s="56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127"/>
      <c r="AF12" s="126"/>
      <c r="AG12" s="126"/>
      <c r="AH12" s="126"/>
      <c r="AI12" s="126"/>
      <c r="AJ12" s="140"/>
      <c r="AK12" s="140"/>
      <c r="AL12" s="140"/>
    </row>
    <row r="13" spans="1:49" ht="18.75" customHeight="1">
      <c r="A13" s="871"/>
      <c r="B13" s="872"/>
      <c r="C13" s="872"/>
      <c r="D13" s="873"/>
      <c r="E13" s="871" t="str">
        <f>②基本情報!$L$34&amp;" "&amp;②基本情報!$Q$34</f>
        <v xml:space="preserve"> </v>
      </c>
      <c r="F13" s="872"/>
      <c r="G13" s="872"/>
      <c r="H13" s="872"/>
      <c r="I13" s="872"/>
      <c r="J13" s="872"/>
      <c r="K13" s="872"/>
      <c r="L13" s="872"/>
      <c r="M13" s="872"/>
      <c r="N13" s="873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127"/>
      <c r="AF13" s="126"/>
      <c r="AG13" s="126"/>
      <c r="AH13" s="126"/>
      <c r="AI13" s="126"/>
      <c r="AJ13" s="140"/>
      <c r="AK13" s="140"/>
      <c r="AL13" s="140"/>
    </row>
    <row r="14" spans="1:49" ht="15" customHeight="1">
      <c r="A14" s="874" t="s">
        <v>135</v>
      </c>
      <c r="B14" s="874"/>
      <c r="C14" s="882" t="s">
        <v>159</v>
      </c>
      <c r="D14" s="882"/>
      <c r="E14" s="882"/>
      <c r="F14" s="882"/>
      <c r="G14" s="882"/>
      <c r="H14" s="882"/>
      <c r="I14" s="882"/>
      <c r="J14" s="882"/>
      <c r="K14" s="882"/>
      <c r="L14" s="882"/>
      <c r="M14" s="882"/>
      <c r="N14" s="882"/>
      <c r="O14" s="882"/>
      <c r="P14" s="882"/>
      <c r="Q14" s="882"/>
      <c r="R14" s="882"/>
      <c r="S14" s="882"/>
      <c r="T14" s="882"/>
      <c r="U14" s="882"/>
      <c r="V14" s="882"/>
      <c r="W14" s="882"/>
      <c r="X14" s="882"/>
      <c r="Y14" s="882"/>
      <c r="Z14" s="882"/>
      <c r="AA14" s="882"/>
      <c r="AB14" s="883"/>
      <c r="AC14" s="883"/>
      <c r="AD14" s="883"/>
      <c r="AE14" s="883"/>
      <c r="AF14" s="883"/>
      <c r="AG14" s="883"/>
      <c r="AH14" s="883"/>
      <c r="AI14" s="883"/>
    </row>
    <row r="15" spans="1:49" ht="29.25" customHeight="1">
      <c r="A15" s="880" t="s">
        <v>136</v>
      </c>
      <c r="B15" s="880"/>
      <c r="C15" s="881" t="s">
        <v>160</v>
      </c>
      <c r="D15" s="881"/>
      <c r="E15" s="881"/>
      <c r="F15" s="881"/>
      <c r="G15" s="881"/>
      <c r="H15" s="881"/>
      <c r="I15" s="881"/>
      <c r="J15" s="881"/>
      <c r="K15" s="881"/>
      <c r="L15" s="881"/>
      <c r="M15" s="881"/>
      <c r="N15" s="881"/>
      <c r="O15" s="881"/>
      <c r="P15" s="881"/>
      <c r="Q15" s="881"/>
      <c r="R15" s="881"/>
      <c r="S15" s="881"/>
      <c r="T15" s="881"/>
      <c r="U15" s="881"/>
      <c r="V15" s="881"/>
      <c r="W15" s="881"/>
      <c r="X15" s="881"/>
      <c r="Y15" s="881"/>
      <c r="Z15" s="881"/>
      <c r="AA15" s="881"/>
      <c r="AB15" s="881"/>
      <c r="AC15" s="881"/>
      <c r="AD15" s="881"/>
      <c r="AE15" s="881"/>
      <c r="AF15" s="881"/>
      <c r="AG15" s="881"/>
      <c r="AH15" s="881"/>
      <c r="AI15" s="881"/>
    </row>
    <row r="16" spans="1:49" ht="11.25" customHeight="1">
      <c r="A16" s="138"/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</row>
    <row r="17" spans="1:40" ht="29.25" customHeight="1">
      <c r="A17" s="563" t="s">
        <v>161</v>
      </c>
      <c r="B17" s="563"/>
      <c r="C17" s="563"/>
      <c r="D17" s="563"/>
      <c r="E17" s="563"/>
      <c r="F17" s="563"/>
      <c r="G17" s="563"/>
      <c r="H17" s="864"/>
      <c r="I17" s="884">
        <f>⑥男選手!$W$18</f>
        <v>0</v>
      </c>
      <c r="J17" s="885"/>
      <c r="K17" s="885"/>
      <c r="L17" s="885"/>
      <c r="M17" s="885"/>
      <c r="N17" s="885"/>
      <c r="O17" s="885"/>
      <c r="P17" s="885"/>
      <c r="Q17" s="885"/>
      <c r="R17" s="885"/>
      <c r="S17" s="885"/>
      <c r="T17" s="885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</row>
    <row r="18" spans="1:40" ht="12" customHeight="1">
      <c r="A18" s="138"/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</row>
    <row r="19" spans="1:40" ht="15" customHeight="1">
      <c r="A19" s="563" t="s">
        <v>163</v>
      </c>
      <c r="B19" s="563"/>
      <c r="C19" s="563"/>
      <c r="D19" s="864" t="s">
        <v>74</v>
      </c>
      <c r="E19" s="865"/>
      <c r="F19" s="865"/>
      <c r="G19" s="865"/>
      <c r="H19" s="865"/>
      <c r="I19" s="865"/>
      <c r="J19" s="865"/>
      <c r="K19" s="866"/>
      <c r="L19" s="864" t="s">
        <v>142</v>
      </c>
      <c r="M19" s="865"/>
      <c r="N19" s="865"/>
      <c r="O19" s="865"/>
      <c r="P19" s="865"/>
      <c r="Q19" s="865"/>
      <c r="R19" s="865"/>
      <c r="S19" s="866"/>
      <c r="T19" s="868" t="s">
        <v>53</v>
      </c>
      <c r="U19" s="870"/>
      <c r="V19" s="868" t="s">
        <v>146</v>
      </c>
      <c r="W19" s="870"/>
      <c r="X19" s="563" t="s">
        <v>55</v>
      </c>
      <c r="Y19" s="563"/>
      <c r="Z19" s="563"/>
      <c r="AA19" s="563"/>
      <c r="AB19" s="563" t="s">
        <v>56</v>
      </c>
      <c r="AC19" s="563"/>
      <c r="AD19" s="563" t="s">
        <v>57</v>
      </c>
      <c r="AE19" s="563"/>
      <c r="AF19" s="876" t="s">
        <v>162</v>
      </c>
      <c r="AG19" s="877"/>
      <c r="AH19" s="563" t="s">
        <v>145</v>
      </c>
      <c r="AI19" s="563"/>
    </row>
    <row r="20" spans="1:40" ht="15" customHeight="1">
      <c r="A20" s="563"/>
      <c r="B20" s="563"/>
      <c r="C20" s="563"/>
      <c r="D20" s="864" t="s">
        <v>52</v>
      </c>
      <c r="E20" s="865"/>
      <c r="F20" s="865"/>
      <c r="G20" s="886"/>
      <c r="H20" s="887" t="s">
        <v>21</v>
      </c>
      <c r="I20" s="865"/>
      <c r="J20" s="865"/>
      <c r="K20" s="866"/>
      <c r="L20" s="864" t="s">
        <v>140</v>
      </c>
      <c r="M20" s="865"/>
      <c r="N20" s="865"/>
      <c r="O20" s="886"/>
      <c r="P20" s="887" t="s">
        <v>141</v>
      </c>
      <c r="Q20" s="865"/>
      <c r="R20" s="865"/>
      <c r="S20" s="866"/>
      <c r="T20" s="871"/>
      <c r="U20" s="873"/>
      <c r="V20" s="871"/>
      <c r="W20" s="873"/>
      <c r="X20" s="563"/>
      <c r="Y20" s="563"/>
      <c r="Z20" s="563"/>
      <c r="AA20" s="563"/>
      <c r="AB20" s="563"/>
      <c r="AC20" s="563"/>
      <c r="AD20" s="563"/>
      <c r="AE20" s="563"/>
      <c r="AF20" s="878"/>
      <c r="AG20" s="879"/>
      <c r="AH20" s="563"/>
      <c r="AI20" s="563"/>
      <c r="AJ20" s="135"/>
    </row>
    <row r="21" spans="1:40" ht="37.5" customHeight="1">
      <c r="A21" s="563" t="s">
        <v>43</v>
      </c>
      <c r="B21" s="563"/>
      <c r="C21" s="563"/>
      <c r="D21" s="864" t="str">
        <f>IF($AN21=0,"",VLOOKUP($AN21,③男入力!$B$10:$AN$33,3))</f>
        <v/>
      </c>
      <c r="E21" s="865" t="e">
        <f t="shared" ref="E21:G22" si="0">IF(D21=0,"",VLOOKUP(D21,$B$10:$Q$30,6))</f>
        <v>#N/A</v>
      </c>
      <c r="F21" s="865" t="e">
        <f t="shared" si="0"/>
        <v>#N/A</v>
      </c>
      <c r="G21" s="886" t="e">
        <f t="shared" si="0"/>
        <v>#N/A</v>
      </c>
      <c r="H21" s="887" t="str">
        <f>IF($AN21=0,"",VLOOKUP($AN21,③男入力!$B$10:$AN$33,7))</f>
        <v/>
      </c>
      <c r="I21" s="865" t="e">
        <f t="shared" ref="I21:K22" si="1">IF(H21=0,"",VLOOKUP(H21,$B$10:$Q$30,6))</f>
        <v>#N/A</v>
      </c>
      <c r="J21" s="865" t="e">
        <f t="shared" si="1"/>
        <v>#N/A</v>
      </c>
      <c r="K21" s="866" t="e">
        <f t="shared" si="1"/>
        <v>#N/A</v>
      </c>
      <c r="L21" s="864" t="str">
        <f>IF($AN21=0,"",VLOOKUP($AN21,③男入力!$B$10:$AN$33,11))</f>
        <v/>
      </c>
      <c r="M21" s="865" t="e">
        <f t="shared" ref="M21:O21" si="2">IF(L21=0,"",VLOOKUP(L21,$B$10:$Q$30,6))</f>
        <v>#N/A</v>
      </c>
      <c r="N21" s="865" t="e">
        <f t="shared" si="2"/>
        <v>#N/A</v>
      </c>
      <c r="O21" s="886" t="e">
        <f t="shared" si="2"/>
        <v>#N/A</v>
      </c>
      <c r="P21" s="887" t="str">
        <f>IF($AN21=0,"",VLOOKUP($AN21,③男入力!$B$10:$AN$33,15))</f>
        <v/>
      </c>
      <c r="Q21" s="865" t="e">
        <f t="shared" ref="Q21:S21" si="3">IF(P21=0,"",VLOOKUP(P21,$B$10:$Q$30,6))</f>
        <v>#N/A</v>
      </c>
      <c r="R21" s="865" t="e">
        <f t="shared" si="3"/>
        <v>#N/A</v>
      </c>
      <c r="S21" s="866" t="e">
        <f t="shared" si="3"/>
        <v>#N/A</v>
      </c>
      <c r="T21" s="864" t="str">
        <f>IF($AN21=0,"",VLOOKUP($AN21,③男入力!$B$10:$AN$33,19))</f>
        <v/>
      </c>
      <c r="U21" s="866" t="e">
        <f t="shared" ref="U21:AE21" si="4">IF(T21=0,"",VLOOKUP(T21,$B$10:$Q$30,6))</f>
        <v>#N/A</v>
      </c>
      <c r="V21" s="864" t="str">
        <f>IF($AN21=0,"",VLOOKUP($AN21,③男入力!$B$10:$AN$33,21))</f>
        <v/>
      </c>
      <c r="W21" s="866" t="e">
        <f t="shared" si="4"/>
        <v>#N/A</v>
      </c>
      <c r="X21" s="888" t="str">
        <f>IF($AN21=0,"",VLOOKUP($AN21,③男入力!$B$10:$AN$33,23))</f>
        <v/>
      </c>
      <c r="Y21" s="889" t="e">
        <f t="shared" si="4"/>
        <v>#N/A</v>
      </c>
      <c r="Z21" s="889" t="str">
        <f>IF($AN21=0,"",VLOOKUP($AN21,③男入力!$B$10:$AN$33,23))</f>
        <v/>
      </c>
      <c r="AA21" s="890" t="e">
        <f t="shared" si="4"/>
        <v>#N/A</v>
      </c>
      <c r="AB21" s="864" t="str">
        <f>IF($AN21=0,"",VLOOKUP($AN21,③男入力!$B$10:$AN$33,34))</f>
        <v/>
      </c>
      <c r="AC21" s="866" t="e">
        <f t="shared" si="4"/>
        <v>#N/A</v>
      </c>
      <c r="AD21" s="864" t="str">
        <f>IF($AN21=0,"",VLOOKUP($AN21,③男入力!$B$10:$AN$33,37))</f>
        <v/>
      </c>
      <c r="AE21" s="866" t="e">
        <f t="shared" si="4"/>
        <v>#N/A</v>
      </c>
      <c r="AF21" s="864">
        <f>⑥男選手!$Z10</f>
        <v>0</v>
      </c>
      <c r="AG21" s="866"/>
      <c r="AH21" s="864"/>
      <c r="AI21" s="866"/>
      <c r="AJ21" s="135"/>
      <c r="AN21" s="211">
        <f>⑥男選手!V10</f>
        <v>0</v>
      </c>
    </row>
    <row r="22" spans="1:40" ht="37.5" customHeight="1">
      <c r="A22" s="563" t="s">
        <v>44</v>
      </c>
      <c r="B22" s="563"/>
      <c r="C22" s="563"/>
      <c r="D22" s="864" t="str">
        <f>IF($AN22=0,"",VLOOKUP($AN22,③男入力!$B$10:$AN$33,3))</f>
        <v/>
      </c>
      <c r="E22" s="865" t="e">
        <f t="shared" si="0"/>
        <v>#N/A</v>
      </c>
      <c r="F22" s="865" t="e">
        <f t="shared" si="0"/>
        <v>#N/A</v>
      </c>
      <c r="G22" s="886" t="e">
        <f t="shared" si="0"/>
        <v>#N/A</v>
      </c>
      <c r="H22" s="887" t="str">
        <f>IF($AN22=0,"",VLOOKUP($AN22,③男入力!$B$10:$AN$33,7))</f>
        <v/>
      </c>
      <c r="I22" s="865" t="e">
        <f t="shared" si="1"/>
        <v>#N/A</v>
      </c>
      <c r="J22" s="865" t="e">
        <f t="shared" si="1"/>
        <v>#N/A</v>
      </c>
      <c r="K22" s="866" t="e">
        <f t="shared" si="1"/>
        <v>#N/A</v>
      </c>
      <c r="L22" s="864" t="str">
        <f>IF($AN22=0,"",VLOOKUP($AN22,③男入力!$B$10:$AN$33,11))</f>
        <v/>
      </c>
      <c r="M22" s="865" t="e">
        <f t="shared" ref="M22:M27" si="5">IF(L22=0,"",VLOOKUP(L22,$B$10:$Q$30,6))</f>
        <v>#N/A</v>
      </c>
      <c r="N22" s="865" t="e">
        <f t="shared" ref="N22:N27" si="6">IF(M22=0,"",VLOOKUP(M22,$B$10:$Q$30,6))</f>
        <v>#N/A</v>
      </c>
      <c r="O22" s="886" t="e">
        <f t="shared" ref="O22:O27" si="7">IF(N22=0,"",VLOOKUP(N22,$B$10:$Q$30,6))</f>
        <v>#N/A</v>
      </c>
      <c r="P22" s="887" t="str">
        <f>IF($AN22=0,"",VLOOKUP($AN22,③男入力!$B$10:$AN$33,15))</f>
        <v/>
      </c>
      <c r="Q22" s="865" t="e">
        <f t="shared" ref="Q22:Q27" si="8">IF(P22=0,"",VLOOKUP(P22,$B$10:$Q$30,6))</f>
        <v>#N/A</v>
      </c>
      <c r="R22" s="865" t="e">
        <f t="shared" ref="R22:R27" si="9">IF(Q22=0,"",VLOOKUP(Q22,$B$10:$Q$30,6))</f>
        <v>#N/A</v>
      </c>
      <c r="S22" s="866" t="e">
        <f t="shared" ref="S22:S27" si="10">IF(R22=0,"",VLOOKUP(R22,$B$10:$Q$30,6))</f>
        <v>#N/A</v>
      </c>
      <c r="T22" s="864" t="str">
        <f>IF($AN22=0,"",VLOOKUP($AN22,③男入力!$B$10:$AN$33,19))</f>
        <v/>
      </c>
      <c r="U22" s="866" t="e">
        <f t="shared" ref="U22:U27" si="11">IF(T22=0,"",VLOOKUP(T22,$B$10:$Q$30,6))</f>
        <v>#N/A</v>
      </c>
      <c r="V22" s="864" t="str">
        <f>IF($AN22=0,"",VLOOKUP($AN22,③男入力!$B$10:$AN$33,21))</f>
        <v/>
      </c>
      <c r="W22" s="866" t="e">
        <f t="shared" ref="W22:W27" si="12">IF(V22=0,"",VLOOKUP(V22,$B$10:$Q$30,6))</f>
        <v>#N/A</v>
      </c>
      <c r="X22" s="888" t="str">
        <f>IF($AN22=0,"",VLOOKUP($AN22,③男入力!$B$10:$AN$33,23))</f>
        <v/>
      </c>
      <c r="Y22" s="889" t="e">
        <f t="shared" ref="Y22:Y27" si="13">IF(X22=0,"",VLOOKUP(X22,$B$10:$Q$30,6))</f>
        <v>#N/A</v>
      </c>
      <c r="Z22" s="889" t="str">
        <f>IF($AN22=0,"",VLOOKUP($AN22,③男入力!$B$10:$AN$33,23))</f>
        <v/>
      </c>
      <c r="AA22" s="890" t="e">
        <f t="shared" ref="AA22:AA27" si="14">IF(Z22=0,"",VLOOKUP(Z22,$B$10:$Q$30,6))</f>
        <v>#N/A</v>
      </c>
      <c r="AB22" s="864" t="str">
        <f>IF($AN22=0,"",VLOOKUP($AN22,③男入力!$B$10:$AN$33,34))</f>
        <v/>
      </c>
      <c r="AC22" s="866" t="e">
        <f t="shared" ref="AC22:AC27" si="15">IF(AB22=0,"",VLOOKUP(AB22,$B$10:$Q$30,6))</f>
        <v>#N/A</v>
      </c>
      <c r="AD22" s="864" t="str">
        <f>IF($AN22=0,"",VLOOKUP($AN22,③男入力!$B$10:$AN$33,37))</f>
        <v/>
      </c>
      <c r="AE22" s="866" t="e">
        <f t="shared" ref="AE22:AE27" si="16">IF(AD22=0,"",VLOOKUP(AD22,$B$10:$Q$30,6))</f>
        <v>#N/A</v>
      </c>
      <c r="AF22" s="864">
        <f>⑥男選手!$Z11</f>
        <v>0</v>
      </c>
      <c r="AG22" s="866"/>
      <c r="AH22" s="864"/>
      <c r="AI22" s="866"/>
      <c r="AN22" s="211">
        <f>⑥男選手!V11</f>
        <v>0</v>
      </c>
    </row>
    <row r="23" spans="1:40" ht="37.5" customHeight="1">
      <c r="A23" s="563" t="s">
        <v>45</v>
      </c>
      <c r="B23" s="563"/>
      <c r="C23" s="563"/>
      <c r="D23" s="864" t="str">
        <f>IF($AN23=0,"",VLOOKUP($AN23,③男入力!$B$10:$AN$33,3))</f>
        <v/>
      </c>
      <c r="E23" s="865" t="e">
        <f t="shared" ref="E23:G23" si="17">IF(D23=0,"",VLOOKUP(D23,$B$10:$Q$30,6))</f>
        <v>#N/A</v>
      </c>
      <c r="F23" s="865" t="e">
        <f t="shared" si="17"/>
        <v>#N/A</v>
      </c>
      <c r="G23" s="886" t="e">
        <f t="shared" si="17"/>
        <v>#N/A</v>
      </c>
      <c r="H23" s="887" t="str">
        <f>IF($AN23=0,"",VLOOKUP($AN23,③男入力!$B$10:$AN$33,7))</f>
        <v/>
      </c>
      <c r="I23" s="865" t="e">
        <f t="shared" ref="I23:K23" si="18">IF(H23=0,"",VLOOKUP(H23,$B$10:$Q$30,6))</f>
        <v>#N/A</v>
      </c>
      <c r="J23" s="865" t="e">
        <f t="shared" si="18"/>
        <v>#N/A</v>
      </c>
      <c r="K23" s="866" t="e">
        <f t="shared" si="18"/>
        <v>#N/A</v>
      </c>
      <c r="L23" s="864" t="str">
        <f>IF($AN23=0,"",VLOOKUP($AN23,③男入力!$B$10:$AN$33,11))</f>
        <v/>
      </c>
      <c r="M23" s="865" t="e">
        <f t="shared" si="5"/>
        <v>#N/A</v>
      </c>
      <c r="N23" s="865" t="e">
        <f t="shared" si="6"/>
        <v>#N/A</v>
      </c>
      <c r="O23" s="886" t="e">
        <f t="shared" si="7"/>
        <v>#N/A</v>
      </c>
      <c r="P23" s="887" t="str">
        <f>IF($AN23=0,"",VLOOKUP($AN23,③男入力!$B$10:$AN$33,15))</f>
        <v/>
      </c>
      <c r="Q23" s="865" t="e">
        <f t="shared" si="8"/>
        <v>#N/A</v>
      </c>
      <c r="R23" s="865" t="e">
        <f t="shared" si="9"/>
        <v>#N/A</v>
      </c>
      <c r="S23" s="866" t="e">
        <f t="shared" si="10"/>
        <v>#N/A</v>
      </c>
      <c r="T23" s="864" t="str">
        <f>IF($AN23=0,"",VLOOKUP($AN23,③男入力!$B$10:$AN$33,19))</f>
        <v/>
      </c>
      <c r="U23" s="866" t="e">
        <f t="shared" si="11"/>
        <v>#N/A</v>
      </c>
      <c r="V23" s="864" t="str">
        <f>IF($AN23=0,"",VLOOKUP($AN23,③男入力!$B$10:$AN$33,21))</f>
        <v/>
      </c>
      <c r="W23" s="866" t="e">
        <f t="shared" si="12"/>
        <v>#N/A</v>
      </c>
      <c r="X23" s="888" t="str">
        <f>IF($AN23=0,"",VLOOKUP($AN23,③男入力!$B$10:$AN$33,23))</f>
        <v/>
      </c>
      <c r="Y23" s="889" t="e">
        <f t="shared" si="13"/>
        <v>#N/A</v>
      </c>
      <c r="Z23" s="889" t="str">
        <f>IF($AN23=0,"",VLOOKUP($AN23,③男入力!$B$10:$AN$33,23))</f>
        <v/>
      </c>
      <c r="AA23" s="890" t="e">
        <f t="shared" si="14"/>
        <v>#N/A</v>
      </c>
      <c r="AB23" s="864" t="str">
        <f>IF($AN23=0,"",VLOOKUP($AN23,③男入力!$B$10:$AN$33,34))</f>
        <v/>
      </c>
      <c r="AC23" s="866" t="e">
        <f t="shared" si="15"/>
        <v>#N/A</v>
      </c>
      <c r="AD23" s="864" t="str">
        <f>IF($AN23=0,"",VLOOKUP($AN23,③男入力!$B$10:$AN$33,37))</f>
        <v/>
      </c>
      <c r="AE23" s="866" t="e">
        <f t="shared" si="16"/>
        <v>#N/A</v>
      </c>
      <c r="AF23" s="864">
        <f>⑥男選手!$Z12</f>
        <v>0</v>
      </c>
      <c r="AG23" s="866"/>
      <c r="AH23" s="864"/>
      <c r="AI23" s="866"/>
      <c r="AN23" s="211">
        <f>⑥男選手!V12</f>
        <v>0</v>
      </c>
    </row>
    <row r="24" spans="1:40" ht="37.5" customHeight="1">
      <c r="A24" s="563" t="s">
        <v>122</v>
      </c>
      <c r="B24" s="563"/>
      <c r="C24" s="563"/>
      <c r="D24" s="864" t="str">
        <f>IF($AN24=0,"",VLOOKUP($AN24,③男入力!$B$10:$AN$33,3))</f>
        <v/>
      </c>
      <c r="E24" s="865" t="e">
        <f t="shared" ref="E24:G24" si="19">IF(D24=0,"",VLOOKUP(D24,$B$10:$Q$30,6))</f>
        <v>#N/A</v>
      </c>
      <c r="F24" s="865" t="e">
        <f t="shared" si="19"/>
        <v>#N/A</v>
      </c>
      <c r="G24" s="886" t="e">
        <f t="shared" si="19"/>
        <v>#N/A</v>
      </c>
      <c r="H24" s="887" t="str">
        <f>IF($AN24=0,"",VLOOKUP($AN24,③男入力!$B$10:$AN$33,7))</f>
        <v/>
      </c>
      <c r="I24" s="865" t="e">
        <f t="shared" ref="I24:K24" si="20">IF(H24=0,"",VLOOKUP(H24,$B$10:$Q$30,6))</f>
        <v>#N/A</v>
      </c>
      <c r="J24" s="865" t="e">
        <f t="shared" si="20"/>
        <v>#N/A</v>
      </c>
      <c r="K24" s="866" t="e">
        <f t="shared" si="20"/>
        <v>#N/A</v>
      </c>
      <c r="L24" s="864" t="str">
        <f>IF($AN24=0,"",VLOOKUP($AN24,③男入力!$B$10:$AN$33,11))</f>
        <v/>
      </c>
      <c r="M24" s="865" t="e">
        <f t="shared" si="5"/>
        <v>#N/A</v>
      </c>
      <c r="N24" s="865" t="e">
        <f t="shared" si="6"/>
        <v>#N/A</v>
      </c>
      <c r="O24" s="886" t="e">
        <f t="shared" si="7"/>
        <v>#N/A</v>
      </c>
      <c r="P24" s="887" t="str">
        <f>IF($AN24=0,"",VLOOKUP($AN24,③男入力!$B$10:$AN$33,15))</f>
        <v/>
      </c>
      <c r="Q24" s="865" t="e">
        <f t="shared" si="8"/>
        <v>#N/A</v>
      </c>
      <c r="R24" s="865" t="e">
        <f t="shared" si="9"/>
        <v>#N/A</v>
      </c>
      <c r="S24" s="866" t="e">
        <f t="shared" si="10"/>
        <v>#N/A</v>
      </c>
      <c r="T24" s="864" t="str">
        <f>IF($AN24=0,"",VLOOKUP($AN24,③男入力!$B$10:$AN$33,19))</f>
        <v/>
      </c>
      <c r="U24" s="866" t="e">
        <f t="shared" si="11"/>
        <v>#N/A</v>
      </c>
      <c r="V24" s="864" t="str">
        <f>IF($AN24=0,"",VLOOKUP($AN24,③男入力!$B$10:$AN$33,21))</f>
        <v/>
      </c>
      <c r="W24" s="866" t="e">
        <f t="shared" si="12"/>
        <v>#N/A</v>
      </c>
      <c r="X24" s="888" t="str">
        <f>IF($AN24=0,"",VLOOKUP($AN24,③男入力!$B$10:$AN$33,23))</f>
        <v/>
      </c>
      <c r="Y24" s="889" t="e">
        <f t="shared" si="13"/>
        <v>#N/A</v>
      </c>
      <c r="Z24" s="889" t="str">
        <f>IF($AN24=0,"",VLOOKUP($AN24,③男入力!$B$10:$AN$33,23))</f>
        <v/>
      </c>
      <c r="AA24" s="890" t="e">
        <f t="shared" si="14"/>
        <v>#N/A</v>
      </c>
      <c r="AB24" s="864" t="str">
        <f>IF($AN24=0,"",VLOOKUP($AN24,③男入力!$B$10:$AN$33,34))</f>
        <v/>
      </c>
      <c r="AC24" s="866" t="e">
        <f t="shared" si="15"/>
        <v>#N/A</v>
      </c>
      <c r="AD24" s="864" t="str">
        <f>IF($AN24=0,"",VLOOKUP($AN24,③男入力!$B$10:$AN$33,37))</f>
        <v/>
      </c>
      <c r="AE24" s="866" t="e">
        <f t="shared" si="16"/>
        <v>#N/A</v>
      </c>
      <c r="AF24" s="864">
        <f>⑥男選手!$Z13</f>
        <v>0</v>
      </c>
      <c r="AG24" s="866"/>
      <c r="AH24" s="864"/>
      <c r="AI24" s="866"/>
      <c r="AN24" s="211">
        <f>⑥男選手!V13</f>
        <v>0</v>
      </c>
    </row>
    <row r="25" spans="1:40" ht="37.5" customHeight="1">
      <c r="A25" s="563" t="s">
        <v>47</v>
      </c>
      <c r="B25" s="563"/>
      <c r="C25" s="563"/>
      <c r="D25" s="864" t="str">
        <f>IF($AN25=0,"",VLOOKUP($AN25,③男入力!$B$10:$AN$33,3))</f>
        <v/>
      </c>
      <c r="E25" s="865" t="e">
        <f t="shared" ref="E25:G25" si="21">IF(D25=0,"",VLOOKUP(D25,$B$10:$Q$30,6))</f>
        <v>#N/A</v>
      </c>
      <c r="F25" s="865" t="e">
        <f t="shared" si="21"/>
        <v>#N/A</v>
      </c>
      <c r="G25" s="886" t="e">
        <f t="shared" si="21"/>
        <v>#N/A</v>
      </c>
      <c r="H25" s="887" t="str">
        <f>IF($AN25=0,"",VLOOKUP($AN25,③男入力!$B$10:$AN$33,7))</f>
        <v/>
      </c>
      <c r="I25" s="865" t="e">
        <f t="shared" ref="I25:K25" si="22">IF(H25=0,"",VLOOKUP(H25,$B$10:$Q$30,6))</f>
        <v>#N/A</v>
      </c>
      <c r="J25" s="865" t="e">
        <f t="shared" si="22"/>
        <v>#N/A</v>
      </c>
      <c r="K25" s="866" t="e">
        <f t="shared" si="22"/>
        <v>#N/A</v>
      </c>
      <c r="L25" s="864" t="str">
        <f>IF($AN25=0,"",VLOOKUP($AN25,③男入力!$B$10:$AN$33,11))</f>
        <v/>
      </c>
      <c r="M25" s="865" t="e">
        <f t="shared" si="5"/>
        <v>#N/A</v>
      </c>
      <c r="N25" s="865" t="e">
        <f t="shared" si="6"/>
        <v>#N/A</v>
      </c>
      <c r="O25" s="886" t="e">
        <f t="shared" si="7"/>
        <v>#N/A</v>
      </c>
      <c r="P25" s="887" t="str">
        <f>IF($AN25=0,"",VLOOKUP($AN25,③男入力!$B$10:$AN$33,15))</f>
        <v/>
      </c>
      <c r="Q25" s="865" t="e">
        <f t="shared" si="8"/>
        <v>#N/A</v>
      </c>
      <c r="R25" s="865" t="e">
        <f t="shared" si="9"/>
        <v>#N/A</v>
      </c>
      <c r="S25" s="866" t="e">
        <f t="shared" si="10"/>
        <v>#N/A</v>
      </c>
      <c r="T25" s="864" t="str">
        <f>IF($AN25=0,"",VLOOKUP($AN25,③男入力!$B$10:$AN$33,19))</f>
        <v/>
      </c>
      <c r="U25" s="866" t="e">
        <f t="shared" si="11"/>
        <v>#N/A</v>
      </c>
      <c r="V25" s="864" t="str">
        <f>IF($AN25=0,"",VLOOKUP($AN25,③男入力!$B$10:$AN$33,21))</f>
        <v/>
      </c>
      <c r="W25" s="866" t="e">
        <f t="shared" si="12"/>
        <v>#N/A</v>
      </c>
      <c r="X25" s="888" t="str">
        <f>IF($AN25=0,"",VLOOKUP($AN25,③男入力!$B$10:$AN$33,23))</f>
        <v/>
      </c>
      <c r="Y25" s="889" t="e">
        <f t="shared" si="13"/>
        <v>#N/A</v>
      </c>
      <c r="Z25" s="889" t="str">
        <f>IF($AN25=0,"",VLOOKUP($AN25,③男入力!$B$10:$AN$33,23))</f>
        <v/>
      </c>
      <c r="AA25" s="890" t="e">
        <f t="shared" si="14"/>
        <v>#N/A</v>
      </c>
      <c r="AB25" s="864" t="str">
        <f>IF($AN25=0,"",VLOOKUP($AN25,③男入力!$B$10:$AN$33,34))</f>
        <v/>
      </c>
      <c r="AC25" s="866" t="e">
        <f t="shared" si="15"/>
        <v>#N/A</v>
      </c>
      <c r="AD25" s="864" t="str">
        <f>IF($AN25=0,"",VLOOKUP($AN25,③男入力!$B$10:$AN$33,37))</f>
        <v/>
      </c>
      <c r="AE25" s="866" t="e">
        <f t="shared" si="16"/>
        <v>#N/A</v>
      </c>
      <c r="AF25" s="864">
        <f>⑥男選手!$Z14</f>
        <v>0</v>
      </c>
      <c r="AG25" s="866"/>
      <c r="AH25" s="563"/>
      <c r="AI25" s="563"/>
      <c r="AN25" s="211">
        <f>⑥男選手!V14</f>
        <v>0</v>
      </c>
    </row>
    <row r="26" spans="1:40" ht="37.5" customHeight="1">
      <c r="A26" s="563" t="s">
        <v>48</v>
      </c>
      <c r="B26" s="563"/>
      <c r="C26" s="563"/>
      <c r="D26" s="864" t="str">
        <f>IF($AN26=0,"",VLOOKUP($AN26,③男入力!$B$10:$AN$33,3))</f>
        <v/>
      </c>
      <c r="E26" s="865" t="e">
        <f t="shared" ref="E26:G26" si="23">IF(D26=0,"",VLOOKUP(D26,$B$10:$Q$30,6))</f>
        <v>#N/A</v>
      </c>
      <c r="F26" s="865" t="e">
        <f t="shared" si="23"/>
        <v>#N/A</v>
      </c>
      <c r="G26" s="886" t="e">
        <f t="shared" si="23"/>
        <v>#N/A</v>
      </c>
      <c r="H26" s="887" t="str">
        <f>IF($AN26=0,"",VLOOKUP($AN26,③男入力!$B$10:$AN$33,7))</f>
        <v/>
      </c>
      <c r="I26" s="865" t="e">
        <f t="shared" ref="I26:K26" si="24">IF(H26=0,"",VLOOKUP(H26,$B$10:$Q$30,6))</f>
        <v>#N/A</v>
      </c>
      <c r="J26" s="865" t="e">
        <f t="shared" si="24"/>
        <v>#N/A</v>
      </c>
      <c r="K26" s="866" t="e">
        <f t="shared" si="24"/>
        <v>#N/A</v>
      </c>
      <c r="L26" s="864" t="str">
        <f>IF($AN26=0,"",VLOOKUP($AN26,③男入力!$B$10:$AN$33,11))</f>
        <v/>
      </c>
      <c r="M26" s="865" t="e">
        <f t="shared" si="5"/>
        <v>#N/A</v>
      </c>
      <c r="N26" s="865" t="e">
        <f t="shared" si="6"/>
        <v>#N/A</v>
      </c>
      <c r="O26" s="886" t="e">
        <f t="shared" si="7"/>
        <v>#N/A</v>
      </c>
      <c r="P26" s="887" t="str">
        <f>IF($AN26=0,"",VLOOKUP($AN26,③男入力!$B$10:$AN$33,15))</f>
        <v/>
      </c>
      <c r="Q26" s="865" t="e">
        <f t="shared" si="8"/>
        <v>#N/A</v>
      </c>
      <c r="R26" s="865" t="e">
        <f t="shared" si="9"/>
        <v>#N/A</v>
      </c>
      <c r="S26" s="866" t="e">
        <f t="shared" si="10"/>
        <v>#N/A</v>
      </c>
      <c r="T26" s="864" t="str">
        <f>IF($AN26=0,"",VLOOKUP($AN26,③男入力!$B$10:$AN$33,19))</f>
        <v/>
      </c>
      <c r="U26" s="866" t="e">
        <f t="shared" si="11"/>
        <v>#N/A</v>
      </c>
      <c r="V26" s="864" t="str">
        <f>IF($AN26=0,"",VLOOKUP($AN26,③男入力!$B$10:$AN$33,21))</f>
        <v/>
      </c>
      <c r="W26" s="866" t="e">
        <f t="shared" si="12"/>
        <v>#N/A</v>
      </c>
      <c r="X26" s="888" t="str">
        <f>IF($AN26=0,"",VLOOKUP($AN26,③男入力!$B$10:$AN$33,23))</f>
        <v/>
      </c>
      <c r="Y26" s="889" t="e">
        <f t="shared" si="13"/>
        <v>#N/A</v>
      </c>
      <c r="Z26" s="889" t="str">
        <f>IF($AN26=0,"",VLOOKUP($AN26,③男入力!$B$10:$AN$33,23))</f>
        <v/>
      </c>
      <c r="AA26" s="890" t="e">
        <f t="shared" si="14"/>
        <v>#N/A</v>
      </c>
      <c r="AB26" s="864" t="str">
        <f>IF($AN26=0,"",VLOOKUP($AN26,③男入力!$B$10:$AN$33,34))</f>
        <v/>
      </c>
      <c r="AC26" s="866" t="e">
        <f t="shared" si="15"/>
        <v>#N/A</v>
      </c>
      <c r="AD26" s="864" t="str">
        <f>IF($AN26=0,"",VLOOKUP($AN26,③男入力!$B$10:$AN$33,37))</f>
        <v/>
      </c>
      <c r="AE26" s="866" t="e">
        <f t="shared" si="16"/>
        <v>#N/A</v>
      </c>
      <c r="AF26" s="864">
        <f>⑥男選手!$Z15</f>
        <v>0</v>
      </c>
      <c r="AG26" s="866"/>
      <c r="AH26" s="563"/>
      <c r="AI26" s="563"/>
      <c r="AN26" s="211">
        <f>⑥男選手!V15</f>
        <v>0</v>
      </c>
    </row>
    <row r="27" spans="1:40" ht="37.5" customHeight="1">
      <c r="A27" s="563" t="s">
        <v>49</v>
      </c>
      <c r="B27" s="563"/>
      <c r="C27" s="563"/>
      <c r="D27" s="864" t="str">
        <f>IF($AN27=0,"",VLOOKUP($AN27,③男入力!$B$10:$AN$33,3))</f>
        <v/>
      </c>
      <c r="E27" s="865" t="e">
        <f t="shared" ref="E27:G27" si="25">IF(D27=0,"",VLOOKUP(D27,$B$10:$Q$30,6))</f>
        <v>#N/A</v>
      </c>
      <c r="F27" s="865" t="e">
        <f t="shared" si="25"/>
        <v>#N/A</v>
      </c>
      <c r="G27" s="886" t="e">
        <f t="shared" si="25"/>
        <v>#N/A</v>
      </c>
      <c r="H27" s="887" t="str">
        <f>IF($AN27=0,"",VLOOKUP($AN27,③男入力!$B$10:$AN$33,7))</f>
        <v/>
      </c>
      <c r="I27" s="865" t="e">
        <f t="shared" ref="I27:K27" si="26">IF(H27=0,"",VLOOKUP(H27,$B$10:$Q$30,6))</f>
        <v>#N/A</v>
      </c>
      <c r="J27" s="865" t="e">
        <f t="shared" si="26"/>
        <v>#N/A</v>
      </c>
      <c r="K27" s="866" t="e">
        <f t="shared" si="26"/>
        <v>#N/A</v>
      </c>
      <c r="L27" s="864" t="str">
        <f>IF($AN27=0,"",VLOOKUP($AN27,③男入力!$B$10:$AN$33,11))</f>
        <v/>
      </c>
      <c r="M27" s="865" t="e">
        <f t="shared" si="5"/>
        <v>#N/A</v>
      </c>
      <c r="N27" s="865" t="e">
        <f t="shared" si="6"/>
        <v>#N/A</v>
      </c>
      <c r="O27" s="886" t="e">
        <f t="shared" si="7"/>
        <v>#N/A</v>
      </c>
      <c r="P27" s="887" t="str">
        <f>IF($AN27=0,"",VLOOKUP($AN27,③男入力!$B$10:$AN$33,15))</f>
        <v/>
      </c>
      <c r="Q27" s="865" t="e">
        <f t="shared" si="8"/>
        <v>#N/A</v>
      </c>
      <c r="R27" s="865" t="e">
        <f t="shared" si="9"/>
        <v>#N/A</v>
      </c>
      <c r="S27" s="866" t="e">
        <f t="shared" si="10"/>
        <v>#N/A</v>
      </c>
      <c r="T27" s="864" t="str">
        <f>IF($AN27=0,"",VLOOKUP($AN27,③男入力!$B$10:$AN$33,19))</f>
        <v/>
      </c>
      <c r="U27" s="866" t="e">
        <f t="shared" si="11"/>
        <v>#N/A</v>
      </c>
      <c r="V27" s="864" t="str">
        <f>IF($AN27=0,"",VLOOKUP($AN27,③男入力!$B$10:$AN$33,21))</f>
        <v/>
      </c>
      <c r="W27" s="866" t="e">
        <f t="shared" si="12"/>
        <v>#N/A</v>
      </c>
      <c r="X27" s="888" t="str">
        <f>IF($AN27=0,"",VLOOKUP($AN27,③男入力!$B$10:$AN$33,23))</f>
        <v/>
      </c>
      <c r="Y27" s="889" t="e">
        <f t="shared" si="13"/>
        <v>#N/A</v>
      </c>
      <c r="Z27" s="889" t="str">
        <f>IF($AN27=0,"",VLOOKUP($AN27,③男入力!$B$10:$AN$33,23))</f>
        <v/>
      </c>
      <c r="AA27" s="890" t="e">
        <f t="shared" si="14"/>
        <v>#N/A</v>
      </c>
      <c r="AB27" s="864" t="str">
        <f>IF($AN27=0,"",VLOOKUP($AN27,③男入力!$B$10:$AN$33,34))</f>
        <v/>
      </c>
      <c r="AC27" s="866" t="e">
        <f t="shared" si="15"/>
        <v>#N/A</v>
      </c>
      <c r="AD27" s="864" t="str">
        <f>IF($AN27=0,"",VLOOKUP($AN27,③男入力!$B$10:$AN$33,37))</f>
        <v/>
      </c>
      <c r="AE27" s="866" t="e">
        <f t="shared" si="16"/>
        <v>#N/A</v>
      </c>
      <c r="AF27" s="864">
        <f>⑥男選手!$Z16</f>
        <v>0</v>
      </c>
      <c r="AG27" s="866"/>
      <c r="AH27" s="563"/>
      <c r="AI27" s="563"/>
      <c r="AN27" s="211">
        <f>⑥男選手!V16</f>
        <v>0</v>
      </c>
    </row>
    <row r="28" spans="1:40" ht="15" customHeight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</row>
    <row r="29" spans="1:40" ht="30" customHeight="1">
      <c r="A29" s="137" t="s">
        <v>148</v>
      </c>
      <c r="B29" s="136"/>
      <c r="C29" s="881" t="s">
        <v>147</v>
      </c>
      <c r="D29" s="881"/>
      <c r="E29" s="881"/>
      <c r="F29" s="881"/>
      <c r="G29" s="881"/>
      <c r="H29" s="881"/>
      <c r="I29" s="881"/>
      <c r="J29" s="881"/>
      <c r="K29" s="881"/>
      <c r="L29" s="881"/>
      <c r="M29" s="881"/>
      <c r="N29" s="881"/>
      <c r="O29" s="881"/>
      <c r="P29" s="881"/>
      <c r="Q29" s="881"/>
      <c r="R29" s="881"/>
      <c r="S29" s="881"/>
      <c r="T29" s="881"/>
      <c r="U29" s="881"/>
      <c r="V29" s="881"/>
      <c r="W29" s="881"/>
      <c r="X29" s="881"/>
      <c r="Y29" s="881"/>
      <c r="Z29" s="881"/>
      <c r="AA29" s="881"/>
      <c r="AB29" s="881"/>
      <c r="AC29" s="881"/>
      <c r="AD29" s="881"/>
      <c r="AE29" s="881"/>
      <c r="AF29" s="881"/>
      <c r="AG29" s="881"/>
      <c r="AH29" s="881"/>
      <c r="AI29" s="881"/>
    </row>
    <row r="30" spans="1:40" ht="15" customHeight="1">
      <c r="C30" s="891" t="s">
        <v>152</v>
      </c>
      <c r="D30" s="891"/>
      <c r="E30" s="891"/>
      <c r="F30" s="891"/>
      <c r="G30" s="891"/>
      <c r="H30" s="891"/>
      <c r="J30" s="196">
        <f>②基本情報!$K$64</f>
        <v>0</v>
      </c>
      <c r="L30" s="891" t="s">
        <v>153</v>
      </c>
      <c r="M30" s="891"/>
      <c r="N30" s="891"/>
      <c r="O30" s="891"/>
      <c r="P30" s="891"/>
      <c r="Q30" s="891"/>
      <c r="R30" s="891"/>
      <c r="S30" s="891"/>
      <c r="T30" s="891"/>
      <c r="U30" s="891"/>
      <c r="V30" s="891"/>
      <c r="W30" s="891"/>
      <c r="X30" s="891"/>
      <c r="Y30" s="891"/>
      <c r="Z30" s="891"/>
      <c r="AA30" s="891"/>
      <c r="AB30" s="891"/>
      <c r="AC30" s="891"/>
      <c r="AD30" s="891"/>
      <c r="AE30" s="891"/>
      <c r="AF30" s="891"/>
      <c r="AG30" s="891"/>
    </row>
    <row r="31" spans="1:40" ht="15" customHeight="1"/>
    <row r="32" spans="1:40" ht="15" customHeight="1">
      <c r="J32" s="196">
        <f>②基本情報!$K$66</f>
        <v>0</v>
      </c>
      <c r="L32" s="891" t="s">
        <v>154</v>
      </c>
      <c r="M32" s="891"/>
      <c r="N32" s="891"/>
      <c r="O32" s="891"/>
      <c r="P32" s="891"/>
      <c r="Q32" s="891"/>
      <c r="R32" s="891"/>
      <c r="S32" s="891"/>
      <c r="T32" s="891"/>
      <c r="U32" s="891"/>
      <c r="V32" s="891"/>
      <c r="W32" s="891"/>
      <c r="X32" s="891"/>
      <c r="Y32" s="891"/>
      <c r="Z32" s="891"/>
      <c r="AA32" s="891"/>
      <c r="AB32" s="891"/>
      <c r="AC32" s="891"/>
      <c r="AD32" s="891"/>
      <c r="AE32" s="891"/>
      <c r="AF32" s="891"/>
      <c r="AG32" s="891"/>
    </row>
    <row r="33" spans="1:42" ht="15" customHeight="1"/>
    <row r="34" spans="1:42" ht="15" customHeight="1">
      <c r="C34" s="891" t="s">
        <v>155</v>
      </c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1"/>
      <c r="AF34" s="891"/>
      <c r="AG34" s="891"/>
      <c r="AH34" s="891"/>
      <c r="AI34" s="891"/>
    </row>
    <row r="35" spans="1:42" ht="15" customHeight="1"/>
    <row r="36" spans="1:42" ht="15" customHeight="1">
      <c r="A36" s="891" t="str">
        <f>AN36&amp;AO36&amp;AP36</f>
        <v>上記の生徒が0に参加することを承認します。</v>
      </c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891"/>
      <c r="AG36" s="891"/>
      <c r="AH36" s="891"/>
      <c r="AI36" s="891"/>
      <c r="AN36" s="131" t="s">
        <v>245</v>
      </c>
      <c r="AO36" s="131">
        <f>Top!$B$7</f>
        <v>0</v>
      </c>
      <c r="AP36" s="131" t="s">
        <v>246</v>
      </c>
    </row>
    <row r="37" spans="1:42" ht="15" customHeight="1"/>
    <row r="38" spans="1:42" ht="15" customHeight="1">
      <c r="A38" s="891" t="str">
        <f>⑧日付!$AO$6</f>
        <v>令和　2　年　　月　　日</v>
      </c>
      <c r="B38" s="891"/>
      <c r="C38" s="891"/>
      <c r="D38" s="891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</row>
    <row r="39" spans="1:42" ht="15" customHeight="1"/>
    <row r="40" spans="1:42" ht="15" customHeight="1">
      <c r="A40" s="872" t="s">
        <v>156</v>
      </c>
      <c r="B40" s="872"/>
      <c r="C40" s="872"/>
      <c r="D40" s="872">
        <f>②基本情報!$B$8</f>
        <v>0</v>
      </c>
      <c r="E40" s="872"/>
      <c r="F40" s="872"/>
      <c r="G40" s="872"/>
      <c r="H40" s="872"/>
      <c r="I40" s="872"/>
      <c r="J40" s="872"/>
      <c r="K40" s="872"/>
      <c r="L40" s="872"/>
      <c r="M40" s="872"/>
      <c r="N40" s="872"/>
      <c r="O40" s="872"/>
      <c r="P40" s="872"/>
      <c r="Q40" s="872"/>
      <c r="R40" s="872"/>
      <c r="U40" s="859" t="s">
        <v>107</v>
      </c>
      <c r="V40" s="859"/>
      <c r="W40" s="859"/>
      <c r="X40" s="859"/>
      <c r="Y40" s="872">
        <f>②基本情報!$N$11</f>
        <v>0</v>
      </c>
      <c r="Z40" s="872"/>
      <c r="AA40" s="872"/>
      <c r="AB40" s="872"/>
      <c r="AC40" s="872"/>
      <c r="AD40" s="872"/>
      <c r="AE40" s="872"/>
      <c r="AF40" s="872" t="s">
        <v>157</v>
      </c>
      <c r="AG40" s="872"/>
    </row>
    <row r="41" spans="1:42" ht="15" customHeight="1"/>
    <row r="42" spans="1:42" ht="15" customHeight="1"/>
    <row r="43" spans="1:42" ht="15" customHeight="1"/>
    <row r="44" spans="1:42" ht="15" customHeight="1"/>
    <row r="45" spans="1:42" ht="15" customHeight="1"/>
    <row r="46" spans="1:42" ht="15" customHeight="1"/>
    <row r="47" spans="1:42" ht="15" customHeight="1"/>
    <row r="48" spans="1:4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</sheetData>
  <protectedRanges>
    <protectedRange sqref="AH21:AI27" name="範囲1"/>
  </protectedRanges>
  <customSheetViews>
    <customSheetView guid="{5D963F3A-B207-4215-A36A-BBA0BD90DFE4}" showGridLines="0" zeroValues="0">
      <selection activeCell="AK14" sqref="AK14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</customSheetViews>
  <mergeCells count="150">
    <mergeCell ref="O12:AD13"/>
    <mergeCell ref="A8:K8"/>
    <mergeCell ref="C9:K9"/>
    <mergeCell ref="A10:K10"/>
    <mergeCell ref="E11:N11"/>
    <mergeCell ref="A19:C20"/>
    <mergeCell ref="V19:W20"/>
    <mergeCell ref="X19:AA20"/>
    <mergeCell ref="AB19:AC20"/>
    <mergeCell ref="AD19:AE20"/>
    <mergeCell ref="E12:F12"/>
    <mergeCell ref="P10:S10"/>
    <mergeCell ref="G12:N12"/>
    <mergeCell ref="E13:N13"/>
    <mergeCell ref="L9:O10"/>
    <mergeCell ref="A9:B9"/>
    <mergeCell ref="P9:Q9"/>
    <mergeCell ref="A12:D13"/>
    <mergeCell ref="H21:K21"/>
    <mergeCell ref="H22:K22"/>
    <mergeCell ref="H23:K23"/>
    <mergeCell ref="H24:K24"/>
    <mergeCell ref="L20:O20"/>
    <mergeCell ref="P20:S20"/>
    <mergeCell ref="L19:S19"/>
    <mergeCell ref="P25:S25"/>
    <mergeCell ref="L26:O26"/>
    <mergeCell ref="P26:S26"/>
    <mergeCell ref="P21:S21"/>
    <mergeCell ref="L22:O22"/>
    <mergeCell ref="P22:S22"/>
    <mergeCell ref="L23:O23"/>
    <mergeCell ref="P23:S23"/>
    <mergeCell ref="L24:O24"/>
    <mergeCell ref="P24:S24"/>
    <mergeCell ref="D19:K19"/>
    <mergeCell ref="A21:C21"/>
    <mergeCell ref="A22:C22"/>
    <mergeCell ref="A23:C23"/>
    <mergeCell ref="A24:C24"/>
    <mergeCell ref="A25:C25"/>
    <mergeCell ref="V25:W25"/>
    <mergeCell ref="V26:W26"/>
    <mergeCell ref="V27:W27"/>
    <mergeCell ref="T25:U25"/>
    <mergeCell ref="T26:U26"/>
    <mergeCell ref="T27:U27"/>
    <mergeCell ref="T21:U21"/>
    <mergeCell ref="V21:W21"/>
    <mergeCell ref="T22:U22"/>
    <mergeCell ref="T23:U23"/>
    <mergeCell ref="T24:U24"/>
    <mergeCell ref="V22:W22"/>
    <mergeCell ref="V23:W23"/>
    <mergeCell ref="V24:W24"/>
    <mergeCell ref="L21:O21"/>
    <mergeCell ref="D21:G21"/>
    <mergeCell ref="D22:G22"/>
    <mergeCell ref="D23:G23"/>
    <mergeCell ref="D24:G24"/>
    <mergeCell ref="L32:AG32"/>
    <mergeCell ref="C34:AI34"/>
    <mergeCell ref="A36:AI36"/>
    <mergeCell ref="A38:R38"/>
    <mergeCell ref="A40:C40"/>
    <mergeCell ref="D40:R40"/>
    <mergeCell ref="U40:X40"/>
    <mergeCell ref="Y40:AE40"/>
    <mergeCell ref="AF40:AG40"/>
    <mergeCell ref="C29:AI29"/>
    <mergeCell ref="C30:H30"/>
    <mergeCell ref="L30:AG30"/>
    <mergeCell ref="X27:AA27"/>
    <mergeCell ref="AB27:AC27"/>
    <mergeCell ref="AD27:AE27"/>
    <mergeCell ref="AH27:AI27"/>
    <mergeCell ref="AF27:AG27"/>
    <mergeCell ref="A27:C27"/>
    <mergeCell ref="D27:G27"/>
    <mergeCell ref="H27:K27"/>
    <mergeCell ref="L27:O27"/>
    <mergeCell ref="P27:S27"/>
    <mergeCell ref="X26:AA26"/>
    <mergeCell ref="AB26:AC26"/>
    <mergeCell ref="AD26:AE26"/>
    <mergeCell ref="AH26:AI26"/>
    <mergeCell ref="AF26:AG26"/>
    <mergeCell ref="A26:C26"/>
    <mergeCell ref="D26:G26"/>
    <mergeCell ref="H26:K26"/>
    <mergeCell ref="X25:AA25"/>
    <mergeCell ref="AB25:AC25"/>
    <mergeCell ref="AD25:AE25"/>
    <mergeCell ref="AH25:AI25"/>
    <mergeCell ref="AF25:AG25"/>
    <mergeCell ref="D25:G25"/>
    <mergeCell ref="H25:K25"/>
    <mergeCell ref="L25:O25"/>
    <mergeCell ref="X24:AA24"/>
    <mergeCell ref="AB24:AC24"/>
    <mergeCell ref="AD24:AE24"/>
    <mergeCell ref="AH24:AI24"/>
    <mergeCell ref="AF24:AG24"/>
    <mergeCell ref="X23:AA23"/>
    <mergeCell ref="AB23:AC23"/>
    <mergeCell ref="AD23:AE23"/>
    <mergeCell ref="AH23:AI23"/>
    <mergeCell ref="AF23:AG23"/>
    <mergeCell ref="X22:AA22"/>
    <mergeCell ref="AB22:AC22"/>
    <mergeCell ref="AD22:AE22"/>
    <mergeCell ref="AH22:AI22"/>
    <mergeCell ref="AF22:AG22"/>
    <mergeCell ref="X21:AA21"/>
    <mergeCell ref="AB21:AC21"/>
    <mergeCell ref="AD21:AE21"/>
    <mergeCell ref="AH21:AI21"/>
    <mergeCell ref="AF21:AG21"/>
    <mergeCell ref="AH19:AI20"/>
    <mergeCell ref="AF19:AG20"/>
    <mergeCell ref="A14:B14"/>
    <mergeCell ref="A15:B15"/>
    <mergeCell ref="C15:AI15"/>
    <mergeCell ref="C14:AI14"/>
    <mergeCell ref="A17:H17"/>
    <mergeCell ref="I17:T17"/>
    <mergeCell ref="T19:U20"/>
    <mergeCell ref="D20:G20"/>
    <mergeCell ref="H20:K20"/>
    <mergeCell ref="D1:J1"/>
    <mergeCell ref="M7:AA7"/>
    <mergeCell ref="AB7:AC7"/>
    <mergeCell ref="AD7:AI7"/>
    <mergeCell ref="A11:D11"/>
    <mergeCell ref="L8:O8"/>
    <mergeCell ref="A3:AI4"/>
    <mergeCell ref="A5:C5"/>
    <mergeCell ref="D5:L5"/>
    <mergeCell ref="M5:AA5"/>
    <mergeCell ref="AB5:AI5"/>
    <mergeCell ref="A6:C7"/>
    <mergeCell ref="D6:L7"/>
    <mergeCell ref="N6:AA6"/>
    <mergeCell ref="AB6:AC6"/>
    <mergeCell ref="AD6:AI6"/>
    <mergeCell ref="P8:AD8"/>
    <mergeCell ref="R9:AD9"/>
    <mergeCell ref="T10:AD10"/>
    <mergeCell ref="O11:AD11"/>
    <mergeCell ref="L1:W1"/>
  </mergeCells>
  <phoneticPr fontId="2"/>
  <dataValidations count="1">
    <dataValidation type="list" allowBlank="1" showInputMessage="1" showErrorMessage="1" sqref="AJ11:AL13" xr:uid="{00000000-0002-0000-0800-000000000000}">
      <formula1>"教諭,教頭,校長,部活動指導員"</formula1>
    </dataValidation>
  </dataValidations>
  <hyperlinks>
    <hyperlink ref="D1" location="Top!A1" display="Topへ戻る" xr:uid="{00000000-0004-0000-0800-000000000000}"/>
    <hyperlink ref="L1:W1" location="⑥男選手!A1" display="【男子出場選手入力シート】" xr:uid="{00000000-0004-0000-0800-000001000000}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3" tint="0.59999389629810485"/>
  </sheetPr>
  <dimension ref="A1:AW240"/>
  <sheetViews>
    <sheetView showGridLines="0" showZeros="0" view="pageBreakPreview" zoomScaleNormal="100" zoomScaleSheetLayoutView="100" workbookViewId="0"/>
  </sheetViews>
  <sheetFormatPr defaultRowHeight="13.5"/>
  <cols>
    <col min="1" max="38" width="2.5" style="131" customWidth="1"/>
    <col min="39" max="39" width="9" style="131"/>
    <col min="40" max="42" width="9" style="131" hidden="1" customWidth="1"/>
    <col min="43" max="16384" width="9" style="131"/>
  </cols>
  <sheetData>
    <row r="1" spans="1:49" ht="27" customHeight="1">
      <c r="A1" s="1"/>
      <c r="B1" s="1"/>
      <c r="C1" s="1"/>
      <c r="D1" s="467" t="s">
        <v>194</v>
      </c>
      <c r="E1" s="468"/>
      <c r="F1" s="468"/>
      <c r="G1" s="468"/>
      <c r="H1" s="468"/>
      <c r="I1" s="468"/>
      <c r="J1" s="469"/>
      <c r="L1" s="777" t="s">
        <v>258</v>
      </c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Y1" s="236" t="s">
        <v>275</v>
      </c>
    </row>
    <row r="2" spans="1:49" ht="9.75" customHeight="1"/>
    <row r="3" spans="1:49" ht="15" customHeight="1">
      <c r="A3" s="867" t="str">
        <f>Top!$B$7&amp;"申込書（男子個人戦）"</f>
        <v>申込書（男子個人戦）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</row>
    <row r="4" spans="1:49" ht="15" customHeight="1">
      <c r="A4" s="867"/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7"/>
      <c r="AD4" s="867"/>
      <c r="AE4" s="867"/>
      <c r="AF4" s="867"/>
      <c r="AG4" s="867"/>
      <c r="AH4" s="867"/>
      <c r="AI4" s="867"/>
    </row>
    <row r="5" spans="1:49" ht="18.75" customHeight="1">
      <c r="A5" s="864" t="s">
        <v>127</v>
      </c>
      <c r="B5" s="865"/>
      <c r="C5" s="866"/>
      <c r="D5" s="563" t="s">
        <v>126</v>
      </c>
      <c r="E5" s="563"/>
      <c r="F5" s="563"/>
      <c r="G5" s="563"/>
      <c r="H5" s="563"/>
      <c r="I5" s="563"/>
      <c r="J5" s="563"/>
      <c r="K5" s="563"/>
      <c r="L5" s="563"/>
      <c r="M5" s="563" t="s">
        <v>125</v>
      </c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864" t="s">
        <v>2</v>
      </c>
      <c r="AC5" s="865"/>
      <c r="AD5" s="865"/>
      <c r="AE5" s="865"/>
      <c r="AF5" s="865"/>
      <c r="AG5" s="865"/>
      <c r="AH5" s="865"/>
      <c r="AI5" s="866"/>
    </row>
    <row r="6" spans="1:49" ht="18.75" customHeight="1">
      <c r="A6" s="868" t="str">
        <f>②基本情報!$N$8</f>
        <v>群馬県</v>
      </c>
      <c r="B6" s="869"/>
      <c r="C6" s="870"/>
      <c r="D6" s="563">
        <f>②基本情報!$B$8</f>
        <v>0</v>
      </c>
      <c r="E6" s="563"/>
      <c r="F6" s="563"/>
      <c r="G6" s="563"/>
      <c r="H6" s="563"/>
      <c r="I6" s="563"/>
      <c r="J6" s="563"/>
      <c r="K6" s="563"/>
      <c r="L6" s="563"/>
      <c r="M6" s="132" t="s">
        <v>5</v>
      </c>
      <c r="N6" s="874">
        <f>②基本情報!$O$7</f>
        <v>0</v>
      </c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874"/>
      <c r="Z6" s="874"/>
      <c r="AA6" s="875"/>
      <c r="AB6" s="868" t="s">
        <v>123</v>
      </c>
      <c r="AC6" s="869"/>
      <c r="AD6" s="869">
        <f>②基本情報!$AB$7</f>
        <v>0</v>
      </c>
      <c r="AE6" s="869"/>
      <c r="AF6" s="869"/>
      <c r="AG6" s="869"/>
      <c r="AH6" s="869"/>
      <c r="AI6" s="870"/>
    </row>
    <row r="7" spans="1:49" ht="18.75" customHeight="1">
      <c r="A7" s="871"/>
      <c r="B7" s="872"/>
      <c r="C7" s="873"/>
      <c r="D7" s="563"/>
      <c r="E7" s="563"/>
      <c r="F7" s="563"/>
      <c r="G7" s="563"/>
      <c r="H7" s="563"/>
      <c r="I7" s="563"/>
      <c r="J7" s="563"/>
      <c r="K7" s="563"/>
      <c r="L7" s="563"/>
      <c r="M7" s="858" t="str">
        <f>②基本情報!$N$8&amp;②基本情報!$R$8</f>
        <v>群馬県</v>
      </c>
      <c r="N7" s="859"/>
      <c r="O7" s="859"/>
      <c r="P7" s="859"/>
      <c r="Q7" s="859"/>
      <c r="R7" s="859"/>
      <c r="S7" s="859"/>
      <c r="T7" s="859"/>
      <c r="U7" s="859"/>
      <c r="V7" s="859"/>
      <c r="W7" s="859"/>
      <c r="X7" s="859"/>
      <c r="Y7" s="859"/>
      <c r="Z7" s="859"/>
      <c r="AA7" s="860"/>
      <c r="AB7" s="861" t="s">
        <v>124</v>
      </c>
      <c r="AC7" s="862"/>
      <c r="AD7" s="862">
        <f>②基本情報!$AB$11</f>
        <v>0</v>
      </c>
      <c r="AE7" s="862"/>
      <c r="AF7" s="862"/>
      <c r="AG7" s="862"/>
      <c r="AH7" s="862"/>
      <c r="AI7" s="863"/>
    </row>
    <row r="8" spans="1:49" ht="18.75" customHeight="1">
      <c r="A8" s="864" t="s">
        <v>41</v>
      </c>
      <c r="B8" s="865"/>
      <c r="C8" s="865"/>
      <c r="D8" s="865"/>
      <c r="E8" s="865"/>
      <c r="F8" s="865"/>
      <c r="G8" s="865"/>
      <c r="H8" s="866"/>
      <c r="I8" s="563" t="s">
        <v>12</v>
      </c>
      <c r="J8" s="563"/>
      <c r="K8" s="563"/>
      <c r="L8" s="864" t="s">
        <v>128</v>
      </c>
      <c r="M8" s="865"/>
      <c r="N8" s="865"/>
      <c r="O8" s="865"/>
      <c r="P8" s="865"/>
      <c r="Q8" s="865"/>
      <c r="R8" s="865"/>
      <c r="S8" s="865"/>
      <c r="T8" s="865"/>
      <c r="U8" s="865"/>
      <c r="V8" s="864" t="s">
        <v>130</v>
      </c>
      <c r="W8" s="865"/>
      <c r="X8" s="865"/>
      <c r="Y8" s="866"/>
      <c r="Z8" s="864" t="s">
        <v>42</v>
      </c>
      <c r="AA8" s="865"/>
      <c r="AB8" s="865"/>
      <c r="AC8" s="865"/>
      <c r="AD8" s="865"/>
      <c r="AE8" s="865"/>
      <c r="AF8" s="866"/>
      <c r="AG8" s="563" t="s">
        <v>12</v>
      </c>
      <c r="AH8" s="563"/>
      <c r="AI8" s="563"/>
    </row>
    <row r="9" spans="1:49" ht="18.75" customHeight="1">
      <c r="A9" s="868" t="s">
        <v>240</v>
      </c>
      <c r="B9" s="869"/>
      <c r="C9" s="892" t="str">
        <f>②基本情報!$P$15&amp;" "&amp;②基本情報!$W$15</f>
        <v xml:space="preserve"> </v>
      </c>
      <c r="D9" s="892"/>
      <c r="E9" s="892"/>
      <c r="F9" s="892"/>
      <c r="G9" s="892"/>
      <c r="H9" s="893"/>
      <c r="I9" s="885">
        <f>②基本情報!$E$15</f>
        <v>0</v>
      </c>
      <c r="J9" s="885"/>
      <c r="K9" s="885"/>
      <c r="L9" s="864" t="s">
        <v>129</v>
      </c>
      <c r="M9" s="865"/>
      <c r="N9" s="865">
        <f>②基本情報!$P$18</f>
        <v>0</v>
      </c>
      <c r="O9" s="865"/>
      <c r="P9" s="865"/>
      <c r="Q9" s="865"/>
      <c r="R9" s="865"/>
      <c r="S9" s="865"/>
      <c r="T9" s="865"/>
      <c r="U9" s="866"/>
      <c r="V9" s="868">
        <f>②基本情報!$B$34</f>
        <v>0</v>
      </c>
      <c r="W9" s="869"/>
      <c r="X9" s="869"/>
      <c r="Y9" s="870"/>
      <c r="Z9" s="868" t="s">
        <v>239</v>
      </c>
      <c r="AA9" s="869"/>
      <c r="AB9" s="892" t="str">
        <f>②基本情報!$L$33&amp;" "&amp;②基本情報!$Q$33</f>
        <v xml:space="preserve"> </v>
      </c>
      <c r="AC9" s="892"/>
      <c r="AD9" s="892"/>
      <c r="AE9" s="892"/>
      <c r="AF9" s="893"/>
      <c r="AG9" s="918">
        <f>②基本情報!$V$34</f>
        <v>0</v>
      </c>
      <c r="AH9" s="918"/>
      <c r="AI9" s="918"/>
      <c r="AM9" s="135"/>
      <c r="AN9" s="221"/>
      <c r="AO9" s="221"/>
      <c r="AP9" s="221"/>
      <c r="AQ9" s="221"/>
      <c r="AR9" s="221"/>
      <c r="AS9" s="221"/>
      <c r="AT9" s="221"/>
      <c r="AU9" s="221"/>
      <c r="AV9" s="221"/>
      <c r="AW9" s="222"/>
    </row>
    <row r="10" spans="1:49" ht="18.75" customHeight="1">
      <c r="A10" s="871" t="str">
        <f>②基本情報!$P$16&amp;" "&amp;②基本情報!$W$16</f>
        <v xml:space="preserve"> </v>
      </c>
      <c r="B10" s="872"/>
      <c r="C10" s="872"/>
      <c r="D10" s="872"/>
      <c r="E10" s="872"/>
      <c r="F10" s="872"/>
      <c r="G10" s="872"/>
      <c r="H10" s="873"/>
      <c r="I10" s="885"/>
      <c r="J10" s="885"/>
      <c r="K10" s="885"/>
      <c r="L10" s="871" t="s">
        <v>241</v>
      </c>
      <c r="M10" s="872"/>
      <c r="N10" s="872"/>
      <c r="O10" s="872"/>
      <c r="P10" s="872">
        <f>②基本情報!$P$20</f>
        <v>0</v>
      </c>
      <c r="Q10" s="872"/>
      <c r="R10" s="872"/>
      <c r="S10" s="872"/>
      <c r="T10" s="872"/>
      <c r="U10" s="873"/>
      <c r="V10" s="871"/>
      <c r="W10" s="872"/>
      <c r="X10" s="872"/>
      <c r="Y10" s="873"/>
      <c r="Z10" s="871" t="str">
        <f>②基本情報!$L$34&amp;" "&amp;②基本情報!$Q$34</f>
        <v xml:space="preserve"> </v>
      </c>
      <c r="AA10" s="872"/>
      <c r="AB10" s="872"/>
      <c r="AC10" s="872"/>
      <c r="AD10" s="872"/>
      <c r="AE10" s="872"/>
      <c r="AF10" s="873"/>
      <c r="AG10" s="918"/>
      <c r="AH10" s="918"/>
      <c r="AI10" s="918"/>
      <c r="AM10" s="135"/>
      <c r="AN10" s="221"/>
      <c r="AO10" s="221"/>
      <c r="AP10" s="221"/>
      <c r="AQ10" s="221"/>
      <c r="AR10" s="221"/>
      <c r="AS10" s="221"/>
      <c r="AT10" s="221"/>
      <c r="AU10" s="221"/>
      <c r="AV10" s="221"/>
      <c r="AW10" s="222"/>
    </row>
    <row r="11" spans="1:49" ht="18.75" customHeight="1">
      <c r="A11" s="864" t="s">
        <v>131</v>
      </c>
      <c r="B11" s="865"/>
      <c r="C11" s="865"/>
      <c r="D11" s="865"/>
      <c r="E11" s="865"/>
      <c r="F11" s="865"/>
      <c r="G11" s="865"/>
      <c r="H11" s="866"/>
      <c r="I11" s="563" t="s">
        <v>12</v>
      </c>
      <c r="J11" s="563"/>
      <c r="K11" s="563"/>
      <c r="L11" s="864" t="s">
        <v>132</v>
      </c>
      <c r="M11" s="865"/>
      <c r="N11" s="865"/>
      <c r="O11" s="865"/>
      <c r="P11" s="865"/>
      <c r="Q11" s="865"/>
      <c r="R11" s="865"/>
      <c r="S11" s="865"/>
      <c r="T11" s="865"/>
      <c r="U11" s="866"/>
      <c r="V11" s="864" t="s">
        <v>133</v>
      </c>
      <c r="W11" s="865"/>
      <c r="X11" s="865"/>
      <c r="Y11" s="865"/>
      <c r="Z11" s="865"/>
      <c r="AA11" s="865"/>
      <c r="AB11" s="865"/>
      <c r="AC11" s="865"/>
      <c r="AD11" s="865"/>
      <c r="AE11" s="865"/>
      <c r="AF11" s="865"/>
      <c r="AG11" s="865"/>
      <c r="AH11" s="865"/>
      <c r="AI11" s="866"/>
      <c r="AM11" s="135"/>
      <c r="AN11" s="221"/>
      <c r="AO11" s="221"/>
      <c r="AP11" s="221"/>
      <c r="AQ11" s="221"/>
      <c r="AR11" s="221"/>
      <c r="AS11" s="221"/>
      <c r="AT11" s="221"/>
      <c r="AU11" s="221"/>
      <c r="AV11" s="221"/>
      <c r="AW11" s="222"/>
    </row>
    <row r="12" spans="1:49" ht="18.75" customHeight="1">
      <c r="A12" s="868" t="s">
        <v>239</v>
      </c>
      <c r="B12" s="869"/>
      <c r="C12" s="892" t="str">
        <f>②基本情報!$P$24&amp;" "&amp;②基本情報!$W$24</f>
        <v xml:space="preserve"> </v>
      </c>
      <c r="D12" s="892"/>
      <c r="E12" s="892"/>
      <c r="F12" s="892"/>
      <c r="G12" s="892"/>
      <c r="H12" s="893"/>
      <c r="I12" s="900" t="str">
        <f>②基本情報!$N$8&amp;CHAR(10)&amp;"委員長"</f>
        <v>群馬県
委員長</v>
      </c>
      <c r="J12" s="901"/>
      <c r="K12" s="902"/>
      <c r="L12" s="868">
        <f>②基本情報!$P$27</f>
        <v>0</v>
      </c>
      <c r="M12" s="869"/>
      <c r="N12" s="869"/>
      <c r="O12" s="869"/>
      <c r="P12" s="869"/>
      <c r="Q12" s="869"/>
      <c r="R12" s="869"/>
      <c r="S12" s="869"/>
      <c r="T12" s="869"/>
      <c r="U12" s="870"/>
      <c r="V12" s="790" t="s">
        <v>129</v>
      </c>
      <c r="W12" s="791"/>
      <c r="X12" s="869"/>
      <c r="Y12" s="869"/>
      <c r="Z12" s="869"/>
      <c r="AA12" s="869"/>
      <c r="AB12" s="869"/>
      <c r="AC12" s="869"/>
      <c r="AD12" s="869"/>
      <c r="AE12" s="869"/>
      <c r="AF12" s="869"/>
      <c r="AG12" s="869"/>
      <c r="AH12" s="869"/>
      <c r="AI12" s="870"/>
    </row>
    <row r="13" spans="1:49" ht="18.75" customHeight="1">
      <c r="A13" s="871" t="str">
        <f>②基本情報!$P$25&amp;" "&amp;②基本情報!$W$25</f>
        <v xml:space="preserve"> </v>
      </c>
      <c r="B13" s="872"/>
      <c r="C13" s="872"/>
      <c r="D13" s="872"/>
      <c r="E13" s="872"/>
      <c r="F13" s="872"/>
      <c r="G13" s="872"/>
      <c r="H13" s="873"/>
      <c r="I13" s="903"/>
      <c r="J13" s="904"/>
      <c r="K13" s="905"/>
      <c r="L13" s="871"/>
      <c r="M13" s="872"/>
      <c r="N13" s="872"/>
      <c r="O13" s="872"/>
      <c r="P13" s="872"/>
      <c r="Q13" s="872"/>
      <c r="R13" s="872"/>
      <c r="S13" s="872"/>
      <c r="T13" s="872"/>
      <c r="U13" s="873"/>
      <c r="V13" s="871">
        <f>②基本情報!$P$29</f>
        <v>0</v>
      </c>
      <c r="W13" s="872"/>
      <c r="X13" s="872"/>
      <c r="Y13" s="872"/>
      <c r="Z13" s="872"/>
      <c r="AA13" s="872"/>
      <c r="AB13" s="872"/>
      <c r="AC13" s="872"/>
      <c r="AD13" s="872"/>
      <c r="AE13" s="872"/>
      <c r="AF13" s="872"/>
      <c r="AG13" s="872"/>
      <c r="AH13" s="872"/>
      <c r="AI13" s="873"/>
    </row>
    <row r="14" spans="1:49" ht="29.25" customHeight="1">
      <c r="A14" s="906" t="s">
        <v>135</v>
      </c>
      <c r="B14" s="906"/>
      <c r="C14" s="914" t="s">
        <v>134</v>
      </c>
      <c r="D14" s="914"/>
      <c r="E14" s="914"/>
      <c r="F14" s="914"/>
      <c r="G14" s="914"/>
      <c r="H14" s="914"/>
      <c r="I14" s="914"/>
      <c r="J14" s="914"/>
      <c r="K14" s="914"/>
      <c r="L14" s="914"/>
      <c r="M14" s="914"/>
      <c r="N14" s="914"/>
      <c r="O14" s="914"/>
      <c r="P14" s="914"/>
      <c r="Q14" s="914"/>
      <c r="R14" s="914"/>
      <c r="S14" s="914"/>
      <c r="T14" s="914"/>
      <c r="U14" s="914"/>
      <c r="V14" s="914"/>
      <c r="W14" s="914"/>
      <c r="X14" s="914"/>
      <c r="Y14" s="914"/>
      <c r="Z14" s="914"/>
      <c r="AA14" s="914"/>
      <c r="AB14" s="914"/>
      <c r="AC14" s="914"/>
      <c r="AD14" s="914"/>
      <c r="AE14" s="914"/>
      <c r="AF14" s="914"/>
      <c r="AG14" s="914"/>
      <c r="AH14" s="914"/>
      <c r="AI14" s="914"/>
    </row>
    <row r="15" spans="1:49" ht="15" customHeight="1">
      <c r="A15" s="145"/>
      <c r="B15" s="145"/>
      <c r="C15" s="915"/>
      <c r="D15" s="915"/>
      <c r="E15" s="915"/>
      <c r="F15" s="915"/>
      <c r="G15" s="915"/>
      <c r="H15" s="915"/>
      <c r="I15" s="915"/>
      <c r="J15" s="915"/>
      <c r="K15" s="915"/>
      <c r="L15" s="915"/>
      <c r="M15" s="915"/>
      <c r="N15" s="915"/>
      <c r="O15" s="915"/>
      <c r="P15" s="915"/>
      <c r="Q15" s="915"/>
      <c r="R15" s="915"/>
      <c r="S15" s="915"/>
      <c r="T15" s="915"/>
      <c r="U15" s="915"/>
      <c r="V15" s="915"/>
      <c r="W15" s="915"/>
      <c r="X15" s="915"/>
      <c r="Y15" s="915"/>
      <c r="Z15" s="915"/>
      <c r="AA15" s="915"/>
      <c r="AB15" s="915"/>
      <c r="AC15" s="915"/>
      <c r="AD15" s="915"/>
      <c r="AE15" s="915"/>
      <c r="AF15" s="915"/>
      <c r="AG15" s="915"/>
      <c r="AH15" s="915"/>
      <c r="AI15" s="915"/>
    </row>
    <row r="16" spans="1:49" ht="15" customHeight="1">
      <c r="A16" s="891" t="s">
        <v>136</v>
      </c>
      <c r="B16" s="891"/>
      <c r="C16" s="891" t="s">
        <v>137</v>
      </c>
      <c r="D16" s="891"/>
      <c r="E16" s="891"/>
      <c r="F16" s="891"/>
      <c r="G16" s="891"/>
      <c r="H16" s="891"/>
      <c r="I16" s="891"/>
      <c r="J16" s="891"/>
      <c r="K16" s="891"/>
      <c r="L16" s="891"/>
      <c r="M16" s="891"/>
      <c r="N16" s="891"/>
      <c r="O16" s="891"/>
      <c r="P16" s="891"/>
      <c r="Q16" s="891"/>
      <c r="R16" s="891"/>
      <c r="S16" s="891"/>
      <c r="T16" s="891"/>
      <c r="U16" s="891"/>
      <c r="V16" s="891"/>
      <c r="W16" s="891"/>
      <c r="X16" s="891"/>
      <c r="Y16" s="891"/>
      <c r="Z16" s="891"/>
      <c r="AA16" s="891"/>
      <c r="AB16" s="891"/>
      <c r="AC16" s="891"/>
      <c r="AD16" s="891"/>
      <c r="AE16" s="891"/>
      <c r="AF16" s="891"/>
      <c r="AG16" s="891"/>
      <c r="AH16" s="891"/>
      <c r="AI16" s="891"/>
    </row>
    <row r="17" spans="1:40" ht="15" customHeight="1">
      <c r="A17" s="868" t="s">
        <v>138</v>
      </c>
      <c r="B17" s="870"/>
      <c r="C17" s="885" t="s">
        <v>139</v>
      </c>
      <c r="D17" s="563"/>
      <c r="E17" s="563" t="s">
        <v>74</v>
      </c>
      <c r="F17" s="563"/>
      <c r="G17" s="563"/>
      <c r="H17" s="563"/>
      <c r="I17" s="563"/>
      <c r="J17" s="563"/>
      <c r="K17" s="563" t="s">
        <v>142</v>
      </c>
      <c r="L17" s="563"/>
      <c r="M17" s="563"/>
      <c r="N17" s="563"/>
      <c r="O17" s="563"/>
      <c r="P17" s="563"/>
      <c r="Q17" s="910" t="s">
        <v>53</v>
      </c>
      <c r="R17" s="910" t="s">
        <v>146</v>
      </c>
      <c r="S17" s="563" t="s">
        <v>55</v>
      </c>
      <c r="T17" s="563"/>
      <c r="U17" s="563"/>
      <c r="V17" s="563"/>
      <c r="W17" s="563" t="s">
        <v>56</v>
      </c>
      <c r="X17" s="563"/>
      <c r="Y17" s="563" t="s">
        <v>57</v>
      </c>
      <c r="Z17" s="563"/>
      <c r="AA17" s="911" t="s">
        <v>143</v>
      </c>
      <c r="AB17" s="911"/>
      <c r="AC17" s="911"/>
      <c r="AD17" s="911"/>
      <c r="AE17" s="876" t="s">
        <v>144</v>
      </c>
      <c r="AF17" s="916"/>
      <c r="AG17" s="877"/>
      <c r="AH17" s="563" t="s">
        <v>145</v>
      </c>
      <c r="AI17" s="563"/>
    </row>
    <row r="18" spans="1:40" ht="15" customHeight="1">
      <c r="A18" s="871"/>
      <c r="B18" s="873"/>
      <c r="C18" s="563"/>
      <c r="D18" s="563"/>
      <c r="E18" s="907" t="s">
        <v>52</v>
      </c>
      <c r="F18" s="908"/>
      <c r="G18" s="909"/>
      <c r="H18" s="908" t="s">
        <v>21</v>
      </c>
      <c r="I18" s="908"/>
      <c r="J18" s="912"/>
      <c r="K18" s="907" t="s">
        <v>140</v>
      </c>
      <c r="L18" s="908"/>
      <c r="M18" s="908"/>
      <c r="N18" s="913" t="s">
        <v>141</v>
      </c>
      <c r="O18" s="908"/>
      <c r="P18" s="912"/>
      <c r="Q18" s="910"/>
      <c r="R18" s="910"/>
      <c r="S18" s="563"/>
      <c r="T18" s="563"/>
      <c r="U18" s="563"/>
      <c r="V18" s="563"/>
      <c r="W18" s="563"/>
      <c r="X18" s="563"/>
      <c r="Y18" s="563"/>
      <c r="Z18" s="563"/>
      <c r="AA18" s="911"/>
      <c r="AB18" s="911"/>
      <c r="AC18" s="911"/>
      <c r="AD18" s="911"/>
      <c r="AE18" s="878"/>
      <c r="AF18" s="917"/>
      <c r="AG18" s="879"/>
      <c r="AH18" s="563"/>
      <c r="AI18" s="563"/>
      <c r="AJ18" s="135"/>
    </row>
    <row r="19" spans="1:40" ht="33.75" customHeight="1">
      <c r="A19" s="563" t="str">
        <f>IF($AN19=0,"",VLOOKUP($AN19,③男入力!$B$10:$AX$33,40))</f>
        <v/>
      </c>
      <c r="B19" s="563"/>
      <c r="C19" s="563">
        <f>⑥男選手!$AE10</f>
        <v>0</v>
      </c>
      <c r="D19" s="563"/>
      <c r="E19" s="563" t="str">
        <f>IF($AN19=0,"",VLOOKUP($AN19,③男入力!$B$10:$AX$33,3))</f>
        <v/>
      </c>
      <c r="F19" s="563"/>
      <c r="G19" s="864"/>
      <c r="H19" s="887" t="str">
        <f>IF($AN19=0,"",VLOOKUP($AN19,③男入力!$B$10:$AX$33,7))</f>
        <v/>
      </c>
      <c r="I19" s="865"/>
      <c r="J19" s="866"/>
      <c r="K19" s="563" t="str">
        <f>IF($AN19=0,"",VLOOKUP($AN19,③男入力!$B$10:$AX$33,11))</f>
        <v/>
      </c>
      <c r="L19" s="563"/>
      <c r="M19" s="920"/>
      <c r="N19" s="866" t="str">
        <f>IF($AN19=0,"",VLOOKUP($AN19,③男入力!$B$10:$AX$33,15))</f>
        <v/>
      </c>
      <c r="O19" s="563"/>
      <c r="P19" s="563"/>
      <c r="Q19" s="205" t="str">
        <f>IF($AN19=0,"",VLOOKUP($AN19,③男入力!$B$10:$AX$33,19))</f>
        <v/>
      </c>
      <c r="R19" s="205" t="str">
        <f>IF($AN19=0,"",VLOOKUP($AN19,③男入力!$B$10:$AX$33,21))</f>
        <v/>
      </c>
      <c r="S19" s="921" t="str">
        <f>IF($AN19=0,"",VLOOKUP($AN19,③男入力!$B$10:$AX$33,23))</f>
        <v/>
      </c>
      <c r="T19" s="921"/>
      <c r="U19" s="921"/>
      <c r="V19" s="921"/>
      <c r="W19" s="563" t="str">
        <f>IF($AN19=0,"",VLOOKUP($AN19,③男入力!$B$10:$AX$33,34))</f>
        <v/>
      </c>
      <c r="X19" s="563"/>
      <c r="Y19" s="563" t="str">
        <f>IF($AN19=0,"",VLOOKUP($AN19,③男入力!$B$10:$AX$33,37))</f>
        <v/>
      </c>
      <c r="Z19" s="563"/>
      <c r="AA19" s="563" t="str">
        <f>IF($AN19=0,"",VLOOKUP($AN19,③男入力!$B$10:$BA$33,44)&amp;VLOOKUP($AN19,③男入力!$B$10:$BA$33,45))</f>
        <v/>
      </c>
      <c r="AB19" s="563"/>
      <c r="AC19" s="563"/>
      <c r="AD19" s="563"/>
      <c r="AE19" s="919" t="str">
        <f>IF($AN19=0,"",VLOOKUP($AN19,③男入力!$B$10:$BA$33,46))</f>
        <v/>
      </c>
      <c r="AF19" s="919"/>
      <c r="AG19" s="919"/>
      <c r="AH19" s="563"/>
      <c r="AI19" s="563"/>
      <c r="AJ19" s="135"/>
      <c r="AN19" s="220">
        <f>⑥男選手!AD10</f>
        <v>0</v>
      </c>
    </row>
    <row r="20" spans="1:40" ht="33.75" customHeight="1">
      <c r="A20" s="864" t="str">
        <f>IF($AN20=0,"",VLOOKUP($AN20,③男入力!$B$10:$AX$33,40))</f>
        <v/>
      </c>
      <c r="B20" s="866"/>
      <c r="C20" s="563">
        <f>⑥男選手!$AE11</f>
        <v>0</v>
      </c>
      <c r="D20" s="563"/>
      <c r="E20" s="563" t="str">
        <f>IF($AN20=0,"",VLOOKUP($AN20,③男入力!$B$10:$AX$33,3))</f>
        <v/>
      </c>
      <c r="F20" s="563"/>
      <c r="G20" s="864"/>
      <c r="H20" s="887" t="str">
        <f>IF($AN20=0,"",VLOOKUP($AN20,③男入力!$B$10:$AX$33,7))</f>
        <v/>
      </c>
      <c r="I20" s="865"/>
      <c r="J20" s="866"/>
      <c r="K20" s="563" t="str">
        <f>IF($AN20=0,"",VLOOKUP($AN20,③男入力!$B$10:$AX$33,11))</f>
        <v/>
      </c>
      <c r="L20" s="563"/>
      <c r="M20" s="920"/>
      <c r="N20" s="866" t="str">
        <f>IF($AN20=0,"",VLOOKUP($AN20,③男入力!$B$10:$AX$33,15))</f>
        <v/>
      </c>
      <c r="O20" s="563"/>
      <c r="P20" s="563"/>
      <c r="Q20" s="205" t="str">
        <f>IF($AN20=0,"",VLOOKUP($AN20,③男入力!$B$10:$AX$33,19))</f>
        <v/>
      </c>
      <c r="R20" s="205" t="str">
        <f>IF($AN20=0,"",VLOOKUP($AN20,③男入力!$B$10:$AX$33,21))</f>
        <v/>
      </c>
      <c r="S20" s="921" t="str">
        <f>IF($AN20=0,"",VLOOKUP($AN20,③男入力!$B$10:$AX$33,23))</f>
        <v/>
      </c>
      <c r="T20" s="921"/>
      <c r="U20" s="921"/>
      <c r="V20" s="921"/>
      <c r="W20" s="563" t="str">
        <f>IF($AN20=0,"",VLOOKUP($AN20,③男入力!$B$10:$AX$33,34))</f>
        <v/>
      </c>
      <c r="X20" s="563"/>
      <c r="Y20" s="563" t="str">
        <f>IF($AN20=0,"",VLOOKUP($AN20,③男入力!$B$10:$AX$33,37))</f>
        <v/>
      </c>
      <c r="Z20" s="563"/>
      <c r="AA20" s="563" t="str">
        <f>IF($AN20=0,"",VLOOKUP($AN20,③男入力!$B$10:$BA$33,44)&amp;VLOOKUP($AN20,③男入力!$B$10:$BA$33,45))</f>
        <v/>
      </c>
      <c r="AB20" s="563"/>
      <c r="AC20" s="563"/>
      <c r="AD20" s="563"/>
      <c r="AE20" s="919" t="str">
        <f>IF($AN20=0,"",VLOOKUP($AN20,③男入力!$B$10:$BA$33,46))</f>
        <v/>
      </c>
      <c r="AF20" s="919"/>
      <c r="AG20" s="919"/>
      <c r="AH20" s="563"/>
      <c r="AI20" s="563"/>
      <c r="AN20" s="220">
        <f>⑥男選手!AD11</f>
        <v>0</v>
      </c>
    </row>
    <row r="21" spans="1:40" ht="33.75" customHeight="1">
      <c r="A21" s="864" t="str">
        <f>IF($AN21=0,"",VLOOKUP($AN21,③男入力!$B$10:$AX$33,40))</f>
        <v/>
      </c>
      <c r="B21" s="866"/>
      <c r="C21" s="563">
        <f>⑥男選手!$AE12</f>
        <v>0</v>
      </c>
      <c r="D21" s="563"/>
      <c r="E21" s="563" t="str">
        <f>IF($AN21=0,"",VLOOKUP($AN21,③男入力!$B$10:$AX$33,3))</f>
        <v/>
      </c>
      <c r="F21" s="563"/>
      <c r="G21" s="864"/>
      <c r="H21" s="887" t="str">
        <f>IF($AN21=0,"",VLOOKUP($AN21,③男入力!$B$10:$AX$33,7))</f>
        <v/>
      </c>
      <c r="I21" s="865"/>
      <c r="J21" s="866"/>
      <c r="K21" s="563" t="str">
        <f>IF($AN21=0,"",VLOOKUP($AN21,③男入力!$B$10:$AX$33,11))</f>
        <v/>
      </c>
      <c r="L21" s="563"/>
      <c r="M21" s="920"/>
      <c r="N21" s="866" t="str">
        <f>IF($AN21=0,"",VLOOKUP($AN21,③男入力!$B$10:$AX$33,15))</f>
        <v/>
      </c>
      <c r="O21" s="563"/>
      <c r="P21" s="563"/>
      <c r="Q21" s="205" t="str">
        <f>IF($AN21=0,"",VLOOKUP($AN21,③男入力!$B$10:$AX$33,19))</f>
        <v/>
      </c>
      <c r="R21" s="205" t="str">
        <f>IF($AN21=0,"",VLOOKUP($AN21,③男入力!$B$10:$AX$33,21))</f>
        <v/>
      </c>
      <c r="S21" s="921" t="str">
        <f>IF($AN21=0,"",VLOOKUP($AN21,③男入力!$B$10:$AX$33,23))</f>
        <v/>
      </c>
      <c r="T21" s="921"/>
      <c r="U21" s="921"/>
      <c r="V21" s="921"/>
      <c r="W21" s="563" t="str">
        <f>IF($AN21=0,"",VLOOKUP($AN21,③男入力!$B$10:$AX$33,34))</f>
        <v/>
      </c>
      <c r="X21" s="563"/>
      <c r="Y21" s="563" t="str">
        <f>IF($AN21=0,"",VLOOKUP($AN21,③男入力!$B$10:$AX$33,37))</f>
        <v/>
      </c>
      <c r="Z21" s="563"/>
      <c r="AA21" s="563" t="str">
        <f>IF($AN21=0,"",VLOOKUP($AN21,③男入力!$B$10:$BA$33,44)&amp;VLOOKUP($AN21,③男入力!$B$10:$BA$33,45))</f>
        <v/>
      </c>
      <c r="AB21" s="563"/>
      <c r="AC21" s="563"/>
      <c r="AD21" s="563"/>
      <c r="AE21" s="919" t="str">
        <f>IF($AN21=0,"",VLOOKUP($AN21,③男入力!$B$10:$BA$33,46))</f>
        <v/>
      </c>
      <c r="AF21" s="919"/>
      <c r="AG21" s="919"/>
      <c r="AH21" s="563"/>
      <c r="AI21" s="563"/>
      <c r="AN21" s="220">
        <f>⑥男選手!AD12</f>
        <v>0</v>
      </c>
    </row>
    <row r="22" spans="1:40" ht="33.75" customHeight="1">
      <c r="A22" s="864" t="str">
        <f>IF($AN22=0,"",VLOOKUP($AN22,③男入力!$B$10:$AX$33,40))</f>
        <v/>
      </c>
      <c r="B22" s="866"/>
      <c r="C22" s="563">
        <f>⑥男選手!$AE13</f>
        <v>0</v>
      </c>
      <c r="D22" s="563"/>
      <c r="E22" s="563" t="str">
        <f>IF($AN22=0,"",VLOOKUP($AN22,③男入力!$B$10:$AX$33,3))</f>
        <v/>
      </c>
      <c r="F22" s="563"/>
      <c r="G22" s="864"/>
      <c r="H22" s="887" t="str">
        <f>IF($AN22=0,"",VLOOKUP($AN22,③男入力!$B$10:$AX$33,7))</f>
        <v/>
      </c>
      <c r="I22" s="865"/>
      <c r="J22" s="866"/>
      <c r="K22" s="563" t="str">
        <f>IF($AN22=0,"",VLOOKUP($AN22,③男入力!$B$10:$AX$33,11))</f>
        <v/>
      </c>
      <c r="L22" s="563"/>
      <c r="M22" s="920"/>
      <c r="N22" s="866" t="str">
        <f>IF($AN22=0,"",VLOOKUP($AN22,③男入力!$B$10:$AX$33,15))</f>
        <v/>
      </c>
      <c r="O22" s="563"/>
      <c r="P22" s="563"/>
      <c r="Q22" s="205" t="str">
        <f>IF($AN22=0,"",VLOOKUP($AN22,③男入力!$B$10:$AX$33,19))</f>
        <v/>
      </c>
      <c r="R22" s="205" t="str">
        <f>IF($AN22=0,"",VLOOKUP($AN22,③男入力!$B$10:$AX$33,21))</f>
        <v/>
      </c>
      <c r="S22" s="921" t="str">
        <f>IF($AN22=0,"",VLOOKUP($AN22,③男入力!$B$10:$AX$33,23))</f>
        <v/>
      </c>
      <c r="T22" s="921"/>
      <c r="U22" s="921"/>
      <c r="V22" s="921"/>
      <c r="W22" s="563" t="str">
        <f>IF($AN22=0,"",VLOOKUP($AN22,③男入力!$B$10:$AX$33,34))</f>
        <v/>
      </c>
      <c r="X22" s="563"/>
      <c r="Y22" s="563" t="str">
        <f>IF($AN22=0,"",VLOOKUP($AN22,③男入力!$B$10:$AX$33,37))</f>
        <v/>
      </c>
      <c r="Z22" s="563"/>
      <c r="AA22" s="563" t="str">
        <f>IF($AN22=0,"",VLOOKUP($AN22,③男入力!$B$10:$BA$33,44)&amp;VLOOKUP($AN22,③男入力!$B$10:$BA$33,45))</f>
        <v/>
      </c>
      <c r="AB22" s="563"/>
      <c r="AC22" s="563"/>
      <c r="AD22" s="563"/>
      <c r="AE22" s="919" t="str">
        <f>IF($AN22=0,"",VLOOKUP($AN22,③男入力!$B$10:$BA$33,46))</f>
        <v/>
      </c>
      <c r="AF22" s="919"/>
      <c r="AG22" s="919"/>
      <c r="AH22" s="563"/>
      <c r="AI22" s="563"/>
      <c r="AN22" s="220">
        <f>⑥男選手!AD13</f>
        <v>0</v>
      </c>
    </row>
    <row r="23" spans="1:40" ht="33.75" customHeight="1">
      <c r="A23" s="864" t="str">
        <f>IF($AN23=0,"",VLOOKUP($AN23,③男入力!$B$10:$AX$33,40))</f>
        <v/>
      </c>
      <c r="B23" s="866"/>
      <c r="C23" s="563">
        <f>⑥男選手!$AE14</f>
        <v>0</v>
      </c>
      <c r="D23" s="563"/>
      <c r="E23" s="563" t="str">
        <f>IF($AN23=0,"",VLOOKUP($AN23,③男入力!$B$10:$AX$33,3))</f>
        <v/>
      </c>
      <c r="F23" s="563"/>
      <c r="G23" s="864"/>
      <c r="H23" s="887" t="str">
        <f>IF($AN23=0,"",VLOOKUP($AN23,③男入力!$B$10:$AX$33,7))</f>
        <v/>
      </c>
      <c r="I23" s="865"/>
      <c r="J23" s="866"/>
      <c r="K23" s="563" t="str">
        <f>IF($AN23=0,"",VLOOKUP($AN23,③男入力!$B$10:$AX$33,11))</f>
        <v/>
      </c>
      <c r="L23" s="563"/>
      <c r="M23" s="920"/>
      <c r="N23" s="866" t="str">
        <f>IF($AN23=0,"",VLOOKUP($AN23,③男入力!$B$10:$AX$33,15))</f>
        <v/>
      </c>
      <c r="O23" s="563"/>
      <c r="P23" s="563"/>
      <c r="Q23" s="205" t="str">
        <f>IF($AN23=0,"",VLOOKUP($AN23,③男入力!$B$10:$AX$33,19))</f>
        <v/>
      </c>
      <c r="R23" s="205" t="str">
        <f>IF($AN23=0,"",VLOOKUP($AN23,③男入力!$B$10:$AX$33,21))</f>
        <v/>
      </c>
      <c r="S23" s="921" t="str">
        <f>IF($AN23=0,"",VLOOKUP($AN23,③男入力!$B$10:$AX$33,23))</f>
        <v/>
      </c>
      <c r="T23" s="921"/>
      <c r="U23" s="921"/>
      <c r="V23" s="921"/>
      <c r="W23" s="563" t="str">
        <f>IF($AN23=0,"",VLOOKUP($AN23,③男入力!$B$10:$AX$33,34))</f>
        <v/>
      </c>
      <c r="X23" s="563"/>
      <c r="Y23" s="563" t="str">
        <f>IF($AN23=0,"",VLOOKUP($AN23,③男入力!$B$10:$AX$33,37))</f>
        <v/>
      </c>
      <c r="Z23" s="563"/>
      <c r="AA23" s="563" t="str">
        <f>IF($AN23=0,"",VLOOKUP($AN23,③男入力!$B$10:$BA$33,44)&amp;VLOOKUP($AN23,③男入力!$B$10:$BA$33,45))</f>
        <v/>
      </c>
      <c r="AB23" s="563"/>
      <c r="AC23" s="563"/>
      <c r="AD23" s="563"/>
      <c r="AE23" s="919" t="str">
        <f>IF($AN23=0,"",VLOOKUP($AN23,③男入力!$B$10:$BA$33,46))</f>
        <v/>
      </c>
      <c r="AF23" s="919"/>
      <c r="AG23" s="919"/>
      <c r="AH23" s="563"/>
      <c r="AI23" s="563"/>
      <c r="AN23" s="220">
        <f>⑥男選手!AD14</f>
        <v>0</v>
      </c>
    </row>
    <row r="24" spans="1:40" ht="33.75" customHeight="1">
      <c r="A24" s="864" t="str">
        <f>IF($AN24=0,"",VLOOKUP($AN24,③男入力!$B$10:$AX$33,40))</f>
        <v/>
      </c>
      <c r="B24" s="866"/>
      <c r="C24" s="563">
        <f>⑥男選手!$AE15</f>
        <v>0</v>
      </c>
      <c r="D24" s="563"/>
      <c r="E24" s="563" t="str">
        <f>IF($AN24=0,"",VLOOKUP($AN24,③男入力!$B$10:$AX$33,3))</f>
        <v/>
      </c>
      <c r="F24" s="563"/>
      <c r="G24" s="864"/>
      <c r="H24" s="887" t="str">
        <f>IF($AN24=0,"",VLOOKUP($AN24,③男入力!$B$10:$AX$33,7))</f>
        <v/>
      </c>
      <c r="I24" s="865"/>
      <c r="J24" s="866"/>
      <c r="K24" s="563" t="str">
        <f>IF($AN24=0,"",VLOOKUP($AN24,③男入力!$B$10:$AX$33,11))</f>
        <v/>
      </c>
      <c r="L24" s="563"/>
      <c r="M24" s="920"/>
      <c r="N24" s="866" t="str">
        <f>IF($AN24=0,"",VLOOKUP($AN24,③男入力!$B$10:$AX$33,15))</f>
        <v/>
      </c>
      <c r="O24" s="563"/>
      <c r="P24" s="563"/>
      <c r="Q24" s="205" t="str">
        <f>IF($AN24=0,"",VLOOKUP($AN24,③男入力!$B$10:$AX$33,19))</f>
        <v/>
      </c>
      <c r="R24" s="205" t="str">
        <f>IF($AN24=0,"",VLOOKUP($AN24,③男入力!$B$10:$AX$33,21))</f>
        <v/>
      </c>
      <c r="S24" s="921" t="str">
        <f>IF($AN24=0,"",VLOOKUP($AN24,③男入力!$B$10:$AX$33,23))</f>
        <v/>
      </c>
      <c r="T24" s="921"/>
      <c r="U24" s="921"/>
      <c r="V24" s="921"/>
      <c r="W24" s="563" t="str">
        <f>IF($AN24=0,"",VLOOKUP($AN24,③男入力!$B$10:$AX$33,34))</f>
        <v/>
      </c>
      <c r="X24" s="563"/>
      <c r="Y24" s="563" t="str">
        <f>IF($AN24=0,"",VLOOKUP($AN24,③男入力!$B$10:$AX$33,37))</f>
        <v/>
      </c>
      <c r="Z24" s="563"/>
      <c r="AA24" s="563" t="str">
        <f>IF($AN24=0,"",VLOOKUP($AN24,③男入力!$B$10:$BA$33,44)&amp;VLOOKUP($AN24,③男入力!$B$10:$BA$33,45))</f>
        <v/>
      </c>
      <c r="AB24" s="563"/>
      <c r="AC24" s="563"/>
      <c r="AD24" s="563"/>
      <c r="AE24" s="919" t="str">
        <f>IF($AN24=0,"",VLOOKUP($AN24,③男入力!$B$10:$BA$33,46))</f>
        <v/>
      </c>
      <c r="AF24" s="919"/>
      <c r="AG24" s="919"/>
      <c r="AH24" s="563"/>
      <c r="AI24" s="563"/>
      <c r="AN24" s="220">
        <f>⑥男選手!AD15</f>
        <v>0</v>
      </c>
    </row>
    <row r="25" spans="1:40" ht="33.75" customHeight="1">
      <c r="A25" s="864" t="str">
        <f>IF($AN25=0,"",VLOOKUP($AN25,③男入力!$B$10:$AX$33,40))</f>
        <v/>
      </c>
      <c r="B25" s="866"/>
      <c r="C25" s="563">
        <f>⑥男選手!$AE16</f>
        <v>0</v>
      </c>
      <c r="D25" s="563"/>
      <c r="E25" s="563" t="str">
        <f>IF($AN25=0,"",VLOOKUP($AN25,③男入力!$B$10:$AX$33,3))</f>
        <v/>
      </c>
      <c r="F25" s="563"/>
      <c r="G25" s="864"/>
      <c r="H25" s="887" t="str">
        <f>IF($AN25=0,"",VLOOKUP($AN25,③男入力!$B$10:$AX$33,7))</f>
        <v/>
      </c>
      <c r="I25" s="865"/>
      <c r="J25" s="866"/>
      <c r="K25" s="563" t="str">
        <f>IF($AN25=0,"",VLOOKUP($AN25,③男入力!$B$10:$AX$33,11))</f>
        <v/>
      </c>
      <c r="L25" s="563"/>
      <c r="M25" s="920"/>
      <c r="N25" s="866" t="str">
        <f>IF($AN25=0,"",VLOOKUP($AN25,③男入力!$B$10:$AX$33,15))</f>
        <v/>
      </c>
      <c r="O25" s="563"/>
      <c r="P25" s="563"/>
      <c r="Q25" s="205" t="str">
        <f>IF($AN25=0,"",VLOOKUP($AN25,③男入力!$B$10:$AX$33,19))</f>
        <v/>
      </c>
      <c r="R25" s="205" t="str">
        <f>IF($AN25=0,"",VLOOKUP($AN25,③男入力!$B$10:$AX$33,21))</f>
        <v/>
      </c>
      <c r="S25" s="921" t="str">
        <f>IF($AN25=0,"",VLOOKUP($AN25,③男入力!$B$10:$AX$33,23))</f>
        <v/>
      </c>
      <c r="T25" s="921"/>
      <c r="U25" s="921"/>
      <c r="V25" s="921"/>
      <c r="W25" s="563" t="str">
        <f>IF($AN25=0,"",VLOOKUP($AN25,③男入力!$B$10:$AX$33,34))</f>
        <v/>
      </c>
      <c r="X25" s="563"/>
      <c r="Y25" s="563" t="str">
        <f>IF($AN25=0,"",VLOOKUP($AN25,③男入力!$B$10:$AX$33,37))</f>
        <v/>
      </c>
      <c r="Z25" s="563"/>
      <c r="AA25" s="563" t="str">
        <f>IF($AN25=0,"",VLOOKUP($AN25,③男入力!$B$10:$BA$33,44)&amp;VLOOKUP($AN25,③男入力!$B$10:$BA$33,45))</f>
        <v/>
      </c>
      <c r="AB25" s="563"/>
      <c r="AC25" s="563"/>
      <c r="AD25" s="563"/>
      <c r="AE25" s="919" t="str">
        <f>IF($AN25=0,"",VLOOKUP($AN25,③男入力!$B$10:$BA$33,46))</f>
        <v/>
      </c>
      <c r="AF25" s="919"/>
      <c r="AG25" s="919"/>
      <c r="AH25" s="563"/>
      <c r="AI25" s="563"/>
      <c r="AN25" s="220">
        <f>⑥男選手!AD16</f>
        <v>0</v>
      </c>
    </row>
    <row r="26" spans="1:40" ht="33.75" customHeight="1">
      <c r="A26" s="864" t="str">
        <f>IF($AN26=0,"",VLOOKUP($AN26,③男入力!$B$10:$AX$33,40))</f>
        <v/>
      </c>
      <c r="B26" s="866"/>
      <c r="C26" s="563">
        <f>⑥男選手!$AE17</f>
        <v>0</v>
      </c>
      <c r="D26" s="563"/>
      <c r="E26" s="563" t="str">
        <f>IF($AN26=0,"",VLOOKUP($AN26,③男入力!$B$10:$AX$33,3))</f>
        <v/>
      </c>
      <c r="F26" s="563"/>
      <c r="G26" s="864"/>
      <c r="H26" s="887" t="str">
        <f>IF($AN26=0,"",VLOOKUP($AN26,③男入力!$B$10:$AX$33,7))</f>
        <v/>
      </c>
      <c r="I26" s="865"/>
      <c r="J26" s="866"/>
      <c r="K26" s="563" t="str">
        <f>IF($AN26=0,"",VLOOKUP($AN26,③男入力!$B$10:$AX$33,11))</f>
        <v/>
      </c>
      <c r="L26" s="563"/>
      <c r="M26" s="920"/>
      <c r="N26" s="866" t="str">
        <f>IF($AN26=0,"",VLOOKUP($AN26,③男入力!$B$10:$AX$33,15))</f>
        <v/>
      </c>
      <c r="O26" s="563"/>
      <c r="P26" s="563"/>
      <c r="Q26" s="205" t="str">
        <f>IF($AN26=0,"",VLOOKUP($AN26,③男入力!$B$10:$AX$33,19))</f>
        <v/>
      </c>
      <c r="R26" s="205" t="str">
        <f>IF($AN26=0,"",VLOOKUP($AN26,③男入力!$B$10:$AX$33,21))</f>
        <v/>
      </c>
      <c r="S26" s="921" t="str">
        <f>IF($AN26=0,"",VLOOKUP($AN26,③男入力!$B$10:$AX$33,23))</f>
        <v/>
      </c>
      <c r="T26" s="921"/>
      <c r="U26" s="921"/>
      <c r="V26" s="921"/>
      <c r="W26" s="563" t="str">
        <f>IF($AN26=0,"",VLOOKUP($AN26,③男入力!$B$10:$AX$33,34))</f>
        <v/>
      </c>
      <c r="X26" s="563"/>
      <c r="Y26" s="563" t="str">
        <f>IF($AN26=0,"",VLOOKUP($AN26,③男入力!$B$10:$AX$33,37))</f>
        <v/>
      </c>
      <c r="Z26" s="563"/>
      <c r="AA26" s="563" t="str">
        <f>IF($AN26=0,"",VLOOKUP($AN26,③男入力!$B$10:$BA$33,44)&amp;VLOOKUP($AN26,③男入力!$B$10:$BA$33,45))</f>
        <v/>
      </c>
      <c r="AB26" s="563"/>
      <c r="AC26" s="563"/>
      <c r="AD26" s="563"/>
      <c r="AE26" s="919" t="str">
        <f>IF($AN26=0,"",VLOOKUP($AN26,③男入力!$B$10:$BA$33,46))</f>
        <v/>
      </c>
      <c r="AF26" s="919"/>
      <c r="AG26" s="919"/>
      <c r="AH26" s="563"/>
      <c r="AI26" s="563"/>
      <c r="AN26" s="220">
        <f>⑥男選手!AD17</f>
        <v>0</v>
      </c>
    </row>
    <row r="27" spans="1:40" ht="30" customHeight="1">
      <c r="A27" s="914" t="s">
        <v>150</v>
      </c>
      <c r="B27" s="914"/>
      <c r="C27" s="914" t="s">
        <v>244</v>
      </c>
      <c r="D27" s="914"/>
      <c r="E27" s="914"/>
      <c r="F27" s="914"/>
      <c r="G27" s="914"/>
      <c r="H27" s="914"/>
      <c r="I27" s="914"/>
      <c r="J27" s="914"/>
      <c r="K27" s="914"/>
      <c r="L27" s="914"/>
      <c r="M27" s="914"/>
      <c r="N27" s="914"/>
      <c r="O27" s="914"/>
      <c r="P27" s="914"/>
      <c r="Q27" s="914"/>
      <c r="R27" s="914"/>
      <c r="S27" s="914"/>
      <c r="T27" s="914"/>
      <c r="U27" s="914"/>
      <c r="V27" s="914"/>
      <c r="W27" s="914"/>
      <c r="X27" s="914"/>
      <c r="Y27" s="914"/>
      <c r="Z27" s="914"/>
      <c r="AA27" s="914"/>
      <c r="AB27" s="914"/>
      <c r="AC27" s="914"/>
      <c r="AD27" s="914"/>
      <c r="AE27" s="914"/>
      <c r="AF27" s="914"/>
      <c r="AG27" s="914"/>
      <c r="AH27" s="914"/>
      <c r="AI27" s="914"/>
    </row>
    <row r="28" spans="1:40" ht="15" customHeight="1">
      <c r="A28" s="880" t="s">
        <v>149</v>
      </c>
      <c r="B28" s="880"/>
      <c r="C28" s="880" t="s">
        <v>175</v>
      </c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0"/>
      <c r="AF28" s="880"/>
      <c r="AG28" s="880"/>
      <c r="AH28" s="880"/>
      <c r="AI28" s="880"/>
    </row>
    <row r="29" spans="1:40" ht="30" customHeight="1">
      <c r="A29" s="137" t="s">
        <v>148</v>
      </c>
      <c r="B29" s="136"/>
      <c r="C29" s="881" t="s">
        <v>147</v>
      </c>
      <c r="D29" s="881"/>
      <c r="E29" s="881"/>
      <c r="F29" s="881"/>
      <c r="G29" s="881"/>
      <c r="H29" s="881"/>
      <c r="I29" s="881"/>
      <c r="J29" s="881"/>
      <c r="K29" s="881"/>
      <c r="L29" s="881"/>
      <c r="M29" s="881"/>
      <c r="N29" s="881"/>
      <c r="O29" s="881"/>
      <c r="P29" s="881"/>
      <c r="Q29" s="881"/>
      <c r="R29" s="881"/>
      <c r="S29" s="881"/>
      <c r="T29" s="881"/>
      <c r="U29" s="881"/>
      <c r="V29" s="881"/>
      <c r="W29" s="881"/>
      <c r="X29" s="881"/>
      <c r="Y29" s="881"/>
      <c r="Z29" s="881"/>
      <c r="AA29" s="881"/>
      <c r="AB29" s="881"/>
      <c r="AC29" s="881"/>
      <c r="AD29" s="881"/>
      <c r="AE29" s="881"/>
      <c r="AF29" s="881"/>
      <c r="AG29" s="881"/>
      <c r="AH29" s="881"/>
      <c r="AI29" s="881"/>
    </row>
    <row r="30" spans="1:40" ht="15" customHeight="1">
      <c r="C30" s="891" t="s">
        <v>152</v>
      </c>
      <c r="D30" s="891"/>
      <c r="E30" s="891"/>
      <c r="F30" s="891"/>
      <c r="G30" s="891"/>
      <c r="H30" s="891"/>
      <c r="J30" s="196">
        <f>②基本情報!$K$64</f>
        <v>0</v>
      </c>
      <c r="L30" s="891" t="s">
        <v>153</v>
      </c>
      <c r="M30" s="891"/>
      <c r="N30" s="891"/>
      <c r="O30" s="891"/>
      <c r="P30" s="891"/>
      <c r="Q30" s="891"/>
      <c r="R30" s="891"/>
      <c r="S30" s="891"/>
      <c r="T30" s="891"/>
      <c r="U30" s="891"/>
      <c r="V30" s="891"/>
      <c r="W30" s="891"/>
      <c r="X30" s="891"/>
      <c r="Y30" s="891"/>
      <c r="Z30" s="891"/>
      <c r="AA30" s="891"/>
      <c r="AB30" s="891"/>
      <c r="AC30" s="891"/>
      <c r="AD30" s="891"/>
      <c r="AE30" s="891"/>
      <c r="AF30" s="891"/>
      <c r="AG30" s="891"/>
    </row>
    <row r="31" spans="1:40" ht="15" customHeight="1"/>
    <row r="32" spans="1:40" ht="15" customHeight="1">
      <c r="J32" s="196">
        <f>②基本情報!$K$66</f>
        <v>0</v>
      </c>
      <c r="L32" s="891" t="s">
        <v>154</v>
      </c>
      <c r="M32" s="891"/>
      <c r="N32" s="891"/>
      <c r="O32" s="891"/>
      <c r="P32" s="891"/>
      <c r="Q32" s="891"/>
      <c r="R32" s="891"/>
      <c r="S32" s="891"/>
      <c r="T32" s="891"/>
      <c r="U32" s="891"/>
      <c r="V32" s="891"/>
      <c r="W32" s="891"/>
      <c r="X32" s="891"/>
      <c r="Y32" s="891"/>
      <c r="Z32" s="891"/>
      <c r="AA32" s="891"/>
      <c r="AB32" s="891"/>
      <c r="AC32" s="891"/>
      <c r="AD32" s="891"/>
      <c r="AE32" s="891"/>
      <c r="AF32" s="891"/>
      <c r="AG32" s="891"/>
    </row>
    <row r="33" spans="1:49" ht="15" customHeight="1"/>
    <row r="34" spans="1:49" ht="15" customHeight="1">
      <c r="C34" s="891" t="s">
        <v>155</v>
      </c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1"/>
      <c r="AF34" s="891"/>
      <c r="AG34" s="891"/>
      <c r="AH34" s="891"/>
      <c r="AI34" s="891"/>
    </row>
    <row r="35" spans="1:49" ht="15" customHeight="1"/>
    <row r="36" spans="1:49" ht="15" customHeight="1">
      <c r="A36" s="891" t="str">
        <f>AN36&amp;AO36&amp;AP36</f>
        <v>上記の生徒が0に参加することを承認します。</v>
      </c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891"/>
      <c r="AG36" s="891"/>
      <c r="AH36" s="891"/>
      <c r="AI36" s="891"/>
      <c r="AN36" s="131" t="s">
        <v>245</v>
      </c>
      <c r="AO36" s="131">
        <f>Top!$B$7</f>
        <v>0</v>
      </c>
      <c r="AP36" s="131" t="s">
        <v>246</v>
      </c>
    </row>
    <row r="37" spans="1:49" ht="15" customHeight="1"/>
    <row r="38" spans="1:49" ht="15" customHeight="1">
      <c r="A38" s="891" t="str">
        <f>⑧日付!$AO$6</f>
        <v>令和　2　年　　月　　日</v>
      </c>
      <c r="B38" s="891"/>
      <c r="C38" s="891"/>
      <c r="D38" s="891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</row>
    <row r="39" spans="1:49" ht="15" customHeight="1"/>
    <row r="40" spans="1:49" ht="15" customHeight="1">
      <c r="A40" s="872" t="s">
        <v>156</v>
      </c>
      <c r="B40" s="872"/>
      <c r="C40" s="872"/>
      <c r="D40" s="872">
        <f>②基本情報!$B$8</f>
        <v>0</v>
      </c>
      <c r="E40" s="872"/>
      <c r="F40" s="872"/>
      <c r="G40" s="872"/>
      <c r="H40" s="872"/>
      <c r="I40" s="872"/>
      <c r="J40" s="872"/>
      <c r="K40" s="872"/>
      <c r="L40" s="872"/>
      <c r="M40" s="872"/>
      <c r="N40" s="872"/>
      <c r="O40" s="872"/>
      <c r="P40" s="872"/>
      <c r="Q40" s="872"/>
      <c r="R40" s="872"/>
      <c r="U40" s="859" t="s">
        <v>107</v>
      </c>
      <c r="V40" s="859"/>
      <c r="W40" s="859"/>
      <c r="X40" s="859"/>
      <c r="Y40" s="872">
        <f>②基本情報!$N$11</f>
        <v>0</v>
      </c>
      <c r="Z40" s="872"/>
      <c r="AA40" s="872"/>
      <c r="AB40" s="872"/>
      <c r="AC40" s="872"/>
      <c r="AD40" s="872"/>
      <c r="AE40" s="872"/>
      <c r="AF40" s="872" t="s">
        <v>157</v>
      </c>
      <c r="AG40" s="872"/>
    </row>
    <row r="41" spans="1:49" ht="15" customHeight="1">
      <c r="A41" s="867" t="str">
        <f>Top!$B$7&amp;"申込書（男子個人戦）"</f>
        <v>申込書（男子個人戦）</v>
      </c>
      <c r="B41" s="867"/>
      <c r="C41" s="867"/>
      <c r="D41" s="867"/>
      <c r="E41" s="867"/>
      <c r="F41" s="867"/>
      <c r="G41" s="867"/>
      <c r="H41" s="867"/>
      <c r="I41" s="867"/>
      <c r="J41" s="867"/>
      <c r="K41" s="867"/>
      <c r="L41" s="867"/>
      <c r="M41" s="867"/>
      <c r="N41" s="867"/>
      <c r="O41" s="867"/>
      <c r="P41" s="867"/>
      <c r="Q41" s="867"/>
      <c r="R41" s="867"/>
      <c r="S41" s="867"/>
      <c r="T41" s="867"/>
      <c r="U41" s="867"/>
      <c r="V41" s="867"/>
      <c r="W41" s="867"/>
      <c r="X41" s="867"/>
      <c r="Y41" s="867"/>
      <c r="Z41" s="867"/>
      <c r="AA41" s="867"/>
      <c r="AB41" s="867"/>
      <c r="AC41" s="867"/>
      <c r="AD41" s="867"/>
      <c r="AE41" s="867"/>
      <c r="AF41" s="867"/>
      <c r="AG41" s="867"/>
      <c r="AH41" s="867"/>
      <c r="AI41" s="867"/>
      <c r="AJ41" s="278"/>
    </row>
    <row r="42" spans="1:49" ht="15" customHeight="1">
      <c r="A42" s="867"/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49" ht="18.75" customHeight="1">
      <c r="A43" s="864" t="s">
        <v>127</v>
      </c>
      <c r="B43" s="865"/>
      <c r="C43" s="866"/>
      <c r="D43" s="563" t="s">
        <v>126</v>
      </c>
      <c r="E43" s="563"/>
      <c r="F43" s="563"/>
      <c r="G43" s="563"/>
      <c r="H43" s="563"/>
      <c r="I43" s="563"/>
      <c r="J43" s="563"/>
      <c r="K43" s="563"/>
      <c r="L43" s="563"/>
      <c r="M43" s="563" t="s">
        <v>125</v>
      </c>
      <c r="N43" s="563"/>
      <c r="O43" s="563"/>
      <c r="P43" s="563"/>
      <c r="Q43" s="563"/>
      <c r="R43" s="563"/>
      <c r="S43" s="563"/>
      <c r="T43" s="563"/>
      <c r="U43" s="563"/>
      <c r="V43" s="563"/>
      <c r="W43" s="563"/>
      <c r="X43" s="563"/>
      <c r="Y43" s="563"/>
      <c r="Z43" s="563"/>
      <c r="AA43" s="563"/>
      <c r="AB43" s="864" t="s">
        <v>2</v>
      </c>
      <c r="AC43" s="865"/>
      <c r="AD43" s="865"/>
      <c r="AE43" s="865"/>
      <c r="AF43" s="865"/>
      <c r="AG43" s="865"/>
      <c r="AH43" s="865"/>
      <c r="AI43" s="866"/>
    </row>
    <row r="44" spans="1:49" ht="18.75" customHeight="1">
      <c r="A44" s="868" t="str">
        <f>②基本情報!$N$8</f>
        <v>群馬県</v>
      </c>
      <c r="B44" s="869"/>
      <c r="C44" s="870"/>
      <c r="D44" s="563">
        <f>②基本情報!$B$8</f>
        <v>0</v>
      </c>
      <c r="E44" s="563"/>
      <c r="F44" s="563"/>
      <c r="G44" s="563"/>
      <c r="H44" s="563"/>
      <c r="I44" s="563"/>
      <c r="J44" s="563"/>
      <c r="K44" s="563"/>
      <c r="L44" s="563"/>
      <c r="M44" s="132" t="s">
        <v>5</v>
      </c>
      <c r="N44" s="874">
        <f>②基本情報!$O$7</f>
        <v>0</v>
      </c>
      <c r="O44" s="874"/>
      <c r="P44" s="874"/>
      <c r="Q44" s="874"/>
      <c r="R44" s="874"/>
      <c r="S44" s="874"/>
      <c r="T44" s="874"/>
      <c r="U44" s="874"/>
      <c r="V44" s="874"/>
      <c r="W44" s="874"/>
      <c r="X44" s="874"/>
      <c r="Y44" s="874"/>
      <c r="Z44" s="874"/>
      <c r="AA44" s="875"/>
      <c r="AB44" s="868" t="s">
        <v>123</v>
      </c>
      <c r="AC44" s="869"/>
      <c r="AD44" s="869">
        <f>②基本情報!$AB$7</f>
        <v>0</v>
      </c>
      <c r="AE44" s="869"/>
      <c r="AF44" s="869"/>
      <c r="AG44" s="869"/>
      <c r="AH44" s="869"/>
      <c r="AI44" s="870"/>
    </row>
    <row r="45" spans="1:49" ht="18.75" customHeight="1">
      <c r="A45" s="871"/>
      <c r="B45" s="872"/>
      <c r="C45" s="873"/>
      <c r="D45" s="563"/>
      <c r="E45" s="563"/>
      <c r="F45" s="563"/>
      <c r="G45" s="563"/>
      <c r="H45" s="563"/>
      <c r="I45" s="563"/>
      <c r="J45" s="563"/>
      <c r="K45" s="563"/>
      <c r="L45" s="563"/>
      <c r="M45" s="858" t="str">
        <f>②基本情報!$N$8&amp;②基本情報!$R$8</f>
        <v>群馬県</v>
      </c>
      <c r="N45" s="859"/>
      <c r="O45" s="859"/>
      <c r="P45" s="859"/>
      <c r="Q45" s="859"/>
      <c r="R45" s="859"/>
      <c r="S45" s="859"/>
      <c r="T45" s="859"/>
      <c r="U45" s="859"/>
      <c r="V45" s="859"/>
      <c r="W45" s="859"/>
      <c r="X45" s="859"/>
      <c r="Y45" s="859"/>
      <c r="Z45" s="859"/>
      <c r="AA45" s="860"/>
      <c r="AB45" s="861" t="s">
        <v>124</v>
      </c>
      <c r="AC45" s="862"/>
      <c r="AD45" s="862">
        <f>②基本情報!$AB$11</f>
        <v>0</v>
      </c>
      <c r="AE45" s="862"/>
      <c r="AF45" s="862"/>
      <c r="AG45" s="862"/>
      <c r="AH45" s="862"/>
      <c r="AI45" s="863"/>
    </row>
    <row r="46" spans="1:49" ht="18.75" customHeight="1">
      <c r="A46" s="864" t="s">
        <v>41</v>
      </c>
      <c r="B46" s="865"/>
      <c r="C46" s="865"/>
      <c r="D46" s="865"/>
      <c r="E46" s="865"/>
      <c r="F46" s="865"/>
      <c r="G46" s="865"/>
      <c r="H46" s="866"/>
      <c r="I46" s="563" t="s">
        <v>12</v>
      </c>
      <c r="J46" s="563"/>
      <c r="K46" s="563"/>
      <c r="L46" s="864" t="s">
        <v>128</v>
      </c>
      <c r="M46" s="865"/>
      <c r="N46" s="865"/>
      <c r="O46" s="865"/>
      <c r="P46" s="865"/>
      <c r="Q46" s="865"/>
      <c r="R46" s="865"/>
      <c r="S46" s="865"/>
      <c r="T46" s="865"/>
      <c r="U46" s="865"/>
      <c r="V46" s="864" t="s">
        <v>130</v>
      </c>
      <c r="W46" s="865"/>
      <c r="X46" s="865"/>
      <c r="Y46" s="866"/>
      <c r="Z46" s="864" t="s">
        <v>42</v>
      </c>
      <c r="AA46" s="865"/>
      <c r="AB46" s="865"/>
      <c r="AC46" s="865"/>
      <c r="AD46" s="865"/>
      <c r="AE46" s="865"/>
      <c r="AF46" s="866"/>
      <c r="AG46" s="563" t="s">
        <v>12</v>
      </c>
      <c r="AH46" s="563"/>
      <c r="AI46" s="563"/>
    </row>
    <row r="47" spans="1:49" ht="18.75" customHeight="1">
      <c r="A47" s="868" t="s">
        <v>239</v>
      </c>
      <c r="B47" s="869"/>
      <c r="C47" s="892" t="str">
        <f>②基本情報!$P$15&amp;" "&amp;②基本情報!$W$15</f>
        <v xml:space="preserve"> </v>
      </c>
      <c r="D47" s="892"/>
      <c r="E47" s="892"/>
      <c r="F47" s="892"/>
      <c r="G47" s="892"/>
      <c r="H47" s="893"/>
      <c r="I47" s="885">
        <f>②基本情報!$E$15</f>
        <v>0</v>
      </c>
      <c r="J47" s="885"/>
      <c r="K47" s="885"/>
      <c r="L47" s="864" t="s">
        <v>129</v>
      </c>
      <c r="M47" s="865"/>
      <c r="N47" s="865">
        <f>②基本情報!$P$18</f>
        <v>0</v>
      </c>
      <c r="O47" s="865"/>
      <c r="P47" s="865"/>
      <c r="Q47" s="865"/>
      <c r="R47" s="865"/>
      <c r="S47" s="865"/>
      <c r="T47" s="865"/>
      <c r="U47" s="866"/>
      <c r="V47" s="868">
        <f>②基本情報!$B$34</f>
        <v>0</v>
      </c>
      <c r="W47" s="869"/>
      <c r="X47" s="869"/>
      <c r="Y47" s="870"/>
      <c r="Z47" s="868" t="s">
        <v>239</v>
      </c>
      <c r="AA47" s="869"/>
      <c r="AB47" s="892" t="str">
        <f>②基本情報!$L$33&amp;" "&amp;②基本情報!$Q$33</f>
        <v xml:space="preserve"> </v>
      </c>
      <c r="AC47" s="892"/>
      <c r="AD47" s="892"/>
      <c r="AE47" s="892"/>
      <c r="AF47" s="893"/>
      <c r="AG47" s="918">
        <f>②基本情報!$V$34</f>
        <v>0</v>
      </c>
      <c r="AH47" s="918"/>
      <c r="AI47" s="918"/>
      <c r="AM47" s="135"/>
      <c r="AN47" s="221"/>
      <c r="AO47" s="221"/>
      <c r="AP47" s="221"/>
      <c r="AQ47" s="221"/>
      <c r="AR47" s="221"/>
      <c r="AS47" s="221"/>
      <c r="AT47" s="221"/>
      <c r="AU47" s="221"/>
      <c r="AV47" s="221"/>
      <c r="AW47" s="222"/>
    </row>
    <row r="48" spans="1:49" ht="18.75" customHeight="1">
      <c r="A48" s="871" t="str">
        <f>②基本情報!$P$16&amp;" "&amp;②基本情報!$W$16</f>
        <v xml:space="preserve"> </v>
      </c>
      <c r="B48" s="872"/>
      <c r="C48" s="872"/>
      <c r="D48" s="872"/>
      <c r="E48" s="872"/>
      <c r="F48" s="872"/>
      <c r="G48" s="872"/>
      <c r="H48" s="873"/>
      <c r="I48" s="885"/>
      <c r="J48" s="885"/>
      <c r="K48" s="885"/>
      <c r="L48" s="871" t="s">
        <v>241</v>
      </c>
      <c r="M48" s="872"/>
      <c r="N48" s="872"/>
      <c r="O48" s="872"/>
      <c r="P48" s="872">
        <f>②基本情報!$P$20</f>
        <v>0</v>
      </c>
      <c r="Q48" s="872"/>
      <c r="R48" s="872"/>
      <c r="S48" s="872"/>
      <c r="T48" s="872"/>
      <c r="U48" s="873"/>
      <c r="V48" s="871"/>
      <c r="W48" s="872"/>
      <c r="X48" s="872"/>
      <c r="Y48" s="873"/>
      <c r="Z48" s="871" t="str">
        <f>②基本情報!$L$34&amp;" "&amp;②基本情報!$Q$34</f>
        <v xml:space="preserve"> </v>
      </c>
      <c r="AA48" s="872"/>
      <c r="AB48" s="872"/>
      <c r="AC48" s="872"/>
      <c r="AD48" s="872"/>
      <c r="AE48" s="872"/>
      <c r="AF48" s="873"/>
      <c r="AG48" s="918"/>
      <c r="AH48" s="918"/>
      <c r="AI48" s="918"/>
      <c r="AM48" s="135"/>
      <c r="AN48" s="221"/>
      <c r="AO48" s="221"/>
      <c r="AP48" s="221"/>
      <c r="AQ48" s="221"/>
      <c r="AR48" s="221"/>
      <c r="AS48" s="221"/>
      <c r="AT48" s="221"/>
      <c r="AU48" s="221"/>
      <c r="AV48" s="221"/>
      <c r="AW48" s="222"/>
    </row>
    <row r="49" spans="1:49" ht="18.75" customHeight="1">
      <c r="A49" s="864" t="s">
        <v>131</v>
      </c>
      <c r="B49" s="865"/>
      <c r="C49" s="865"/>
      <c r="D49" s="865"/>
      <c r="E49" s="865"/>
      <c r="F49" s="865"/>
      <c r="G49" s="865"/>
      <c r="H49" s="866"/>
      <c r="I49" s="563" t="s">
        <v>12</v>
      </c>
      <c r="J49" s="563"/>
      <c r="K49" s="563"/>
      <c r="L49" s="864" t="s">
        <v>132</v>
      </c>
      <c r="M49" s="865"/>
      <c r="N49" s="865"/>
      <c r="O49" s="865"/>
      <c r="P49" s="865"/>
      <c r="Q49" s="865"/>
      <c r="R49" s="865"/>
      <c r="S49" s="865"/>
      <c r="T49" s="865"/>
      <c r="U49" s="866"/>
      <c r="V49" s="864" t="s">
        <v>133</v>
      </c>
      <c r="W49" s="865"/>
      <c r="X49" s="865"/>
      <c r="Y49" s="865"/>
      <c r="Z49" s="865"/>
      <c r="AA49" s="865"/>
      <c r="AB49" s="865"/>
      <c r="AC49" s="865"/>
      <c r="AD49" s="865"/>
      <c r="AE49" s="865"/>
      <c r="AF49" s="865"/>
      <c r="AG49" s="865"/>
      <c r="AH49" s="865"/>
      <c r="AI49" s="866"/>
      <c r="AM49" s="135"/>
      <c r="AN49" s="221"/>
      <c r="AO49" s="221"/>
      <c r="AP49" s="221"/>
      <c r="AQ49" s="221"/>
      <c r="AR49" s="221"/>
      <c r="AS49" s="221"/>
      <c r="AT49" s="221"/>
      <c r="AU49" s="221"/>
      <c r="AV49" s="221"/>
      <c r="AW49" s="222"/>
    </row>
    <row r="50" spans="1:49" ht="18.75" customHeight="1">
      <c r="A50" s="868" t="s">
        <v>239</v>
      </c>
      <c r="B50" s="869"/>
      <c r="C50" s="892" t="str">
        <f>②基本情報!$P$24&amp;" "&amp;②基本情報!$W$24</f>
        <v xml:space="preserve"> </v>
      </c>
      <c r="D50" s="892"/>
      <c r="E50" s="892"/>
      <c r="F50" s="892"/>
      <c r="G50" s="892"/>
      <c r="H50" s="893"/>
      <c r="I50" s="900" t="str">
        <f>②基本情報!$N$8&amp;CHAR(10)&amp;"委員長"</f>
        <v>群馬県
委員長</v>
      </c>
      <c r="J50" s="901"/>
      <c r="K50" s="902"/>
      <c r="L50" s="868">
        <f>②基本情報!$P$27</f>
        <v>0</v>
      </c>
      <c r="M50" s="869"/>
      <c r="N50" s="869"/>
      <c r="O50" s="869"/>
      <c r="P50" s="869"/>
      <c r="Q50" s="869"/>
      <c r="R50" s="869"/>
      <c r="S50" s="869"/>
      <c r="T50" s="869"/>
      <c r="U50" s="870"/>
      <c r="V50" s="790" t="s">
        <v>129</v>
      </c>
      <c r="W50" s="791"/>
      <c r="X50" s="869"/>
      <c r="Y50" s="869"/>
      <c r="Z50" s="869"/>
      <c r="AA50" s="869"/>
      <c r="AB50" s="869"/>
      <c r="AC50" s="869"/>
      <c r="AD50" s="869"/>
      <c r="AE50" s="869"/>
      <c r="AF50" s="869"/>
      <c r="AG50" s="869"/>
      <c r="AH50" s="869"/>
      <c r="AI50" s="870"/>
    </row>
    <row r="51" spans="1:49" ht="18.75" customHeight="1">
      <c r="A51" s="871" t="str">
        <f>②基本情報!$P$25&amp;" "&amp;②基本情報!$W$25</f>
        <v xml:space="preserve"> </v>
      </c>
      <c r="B51" s="872"/>
      <c r="C51" s="872"/>
      <c r="D51" s="872"/>
      <c r="E51" s="872"/>
      <c r="F51" s="872"/>
      <c r="G51" s="872"/>
      <c r="H51" s="873"/>
      <c r="I51" s="903"/>
      <c r="J51" s="904"/>
      <c r="K51" s="905"/>
      <c r="L51" s="871"/>
      <c r="M51" s="872"/>
      <c r="N51" s="872"/>
      <c r="O51" s="872"/>
      <c r="P51" s="872"/>
      <c r="Q51" s="872"/>
      <c r="R51" s="872"/>
      <c r="S51" s="872"/>
      <c r="T51" s="872"/>
      <c r="U51" s="873"/>
      <c r="V51" s="871">
        <f>②基本情報!$P$29</f>
        <v>0</v>
      </c>
      <c r="W51" s="872"/>
      <c r="X51" s="872"/>
      <c r="Y51" s="872"/>
      <c r="Z51" s="872"/>
      <c r="AA51" s="872"/>
      <c r="AB51" s="872"/>
      <c r="AC51" s="872"/>
      <c r="AD51" s="872"/>
      <c r="AE51" s="872"/>
      <c r="AF51" s="872"/>
      <c r="AG51" s="872"/>
      <c r="AH51" s="872"/>
      <c r="AI51" s="873"/>
    </row>
    <row r="52" spans="1:49" ht="29.25" customHeight="1">
      <c r="A52" s="906" t="s">
        <v>135</v>
      </c>
      <c r="B52" s="906"/>
      <c r="C52" s="914" t="s">
        <v>134</v>
      </c>
      <c r="D52" s="914"/>
      <c r="E52" s="914"/>
      <c r="F52" s="914"/>
      <c r="G52" s="914"/>
      <c r="H52" s="914"/>
      <c r="I52" s="914"/>
      <c r="J52" s="914"/>
      <c r="K52" s="914"/>
      <c r="L52" s="914"/>
      <c r="M52" s="914"/>
      <c r="N52" s="914"/>
      <c r="O52" s="914"/>
      <c r="P52" s="914"/>
      <c r="Q52" s="914"/>
      <c r="R52" s="914"/>
      <c r="S52" s="914"/>
      <c r="T52" s="914"/>
      <c r="U52" s="914"/>
      <c r="V52" s="914"/>
      <c r="W52" s="914"/>
      <c r="X52" s="914"/>
      <c r="Y52" s="914"/>
      <c r="Z52" s="914"/>
      <c r="AA52" s="914"/>
      <c r="AB52" s="914"/>
      <c r="AC52" s="914"/>
      <c r="AD52" s="914"/>
      <c r="AE52" s="914"/>
      <c r="AF52" s="914"/>
      <c r="AG52" s="914"/>
      <c r="AH52" s="914"/>
      <c r="AI52" s="914"/>
    </row>
    <row r="53" spans="1:49" ht="15" customHeight="1">
      <c r="A53" s="145"/>
      <c r="B53" s="145"/>
      <c r="C53" s="915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  <c r="O53" s="915"/>
      <c r="P53" s="915"/>
      <c r="Q53" s="915"/>
      <c r="R53" s="915"/>
      <c r="S53" s="915"/>
      <c r="T53" s="915"/>
      <c r="U53" s="915"/>
      <c r="V53" s="915"/>
      <c r="W53" s="915"/>
      <c r="X53" s="915"/>
      <c r="Y53" s="915"/>
      <c r="Z53" s="915"/>
      <c r="AA53" s="915"/>
      <c r="AB53" s="915"/>
      <c r="AC53" s="915"/>
      <c r="AD53" s="915"/>
      <c r="AE53" s="915"/>
      <c r="AF53" s="915"/>
      <c r="AG53" s="915"/>
      <c r="AH53" s="915"/>
      <c r="AI53" s="915"/>
    </row>
    <row r="54" spans="1:49" ht="15" customHeight="1">
      <c r="A54" s="891" t="s">
        <v>136</v>
      </c>
      <c r="B54" s="891"/>
      <c r="C54" s="891" t="s">
        <v>137</v>
      </c>
      <c r="D54" s="891"/>
      <c r="E54" s="891"/>
      <c r="F54" s="891"/>
      <c r="G54" s="891"/>
      <c r="H54" s="891"/>
      <c r="I54" s="891"/>
      <c r="J54" s="891"/>
      <c r="K54" s="891"/>
      <c r="L54" s="891"/>
      <c r="M54" s="891"/>
      <c r="N54" s="891"/>
      <c r="O54" s="891"/>
      <c r="P54" s="891"/>
      <c r="Q54" s="891"/>
      <c r="R54" s="891"/>
      <c r="S54" s="891"/>
      <c r="T54" s="891"/>
      <c r="U54" s="891"/>
      <c r="V54" s="891"/>
      <c r="W54" s="891"/>
      <c r="X54" s="891"/>
      <c r="Y54" s="891"/>
      <c r="Z54" s="891"/>
      <c r="AA54" s="891"/>
      <c r="AB54" s="891"/>
      <c r="AC54" s="891"/>
      <c r="AD54" s="891"/>
      <c r="AE54" s="891"/>
      <c r="AF54" s="891"/>
      <c r="AG54" s="891"/>
      <c r="AH54" s="891"/>
      <c r="AI54" s="891"/>
    </row>
    <row r="55" spans="1:49" ht="15" customHeight="1">
      <c r="A55" s="868" t="s">
        <v>138</v>
      </c>
      <c r="B55" s="870"/>
      <c r="C55" s="885" t="s">
        <v>139</v>
      </c>
      <c r="D55" s="563"/>
      <c r="E55" s="563" t="s">
        <v>74</v>
      </c>
      <c r="F55" s="563"/>
      <c r="G55" s="563"/>
      <c r="H55" s="563"/>
      <c r="I55" s="563"/>
      <c r="J55" s="563"/>
      <c r="K55" s="563" t="s">
        <v>58</v>
      </c>
      <c r="L55" s="563"/>
      <c r="M55" s="563"/>
      <c r="N55" s="563"/>
      <c r="O55" s="563"/>
      <c r="P55" s="563"/>
      <c r="Q55" s="910" t="s">
        <v>53</v>
      </c>
      <c r="R55" s="910" t="s">
        <v>146</v>
      </c>
      <c r="S55" s="563" t="s">
        <v>55</v>
      </c>
      <c r="T55" s="563"/>
      <c r="U55" s="563"/>
      <c r="V55" s="563"/>
      <c r="W55" s="563" t="s">
        <v>56</v>
      </c>
      <c r="X55" s="563"/>
      <c r="Y55" s="563" t="s">
        <v>57</v>
      </c>
      <c r="Z55" s="563"/>
      <c r="AA55" s="911" t="s">
        <v>143</v>
      </c>
      <c r="AB55" s="911"/>
      <c r="AC55" s="911"/>
      <c r="AD55" s="911"/>
      <c r="AE55" s="876" t="s">
        <v>144</v>
      </c>
      <c r="AF55" s="916"/>
      <c r="AG55" s="877"/>
      <c r="AH55" s="563" t="s">
        <v>145</v>
      </c>
      <c r="AI55" s="563"/>
    </row>
    <row r="56" spans="1:49" ht="15" customHeight="1">
      <c r="A56" s="871"/>
      <c r="B56" s="873"/>
      <c r="C56" s="563"/>
      <c r="D56" s="563"/>
      <c r="E56" s="907" t="s">
        <v>52</v>
      </c>
      <c r="F56" s="908"/>
      <c r="G56" s="909"/>
      <c r="H56" s="908" t="s">
        <v>21</v>
      </c>
      <c r="I56" s="908"/>
      <c r="J56" s="912"/>
      <c r="K56" s="907" t="s">
        <v>92</v>
      </c>
      <c r="L56" s="908"/>
      <c r="M56" s="908"/>
      <c r="N56" s="913" t="s">
        <v>93</v>
      </c>
      <c r="O56" s="908"/>
      <c r="P56" s="912"/>
      <c r="Q56" s="910"/>
      <c r="R56" s="910"/>
      <c r="S56" s="563"/>
      <c r="T56" s="563"/>
      <c r="U56" s="563"/>
      <c r="V56" s="563"/>
      <c r="W56" s="563"/>
      <c r="X56" s="563"/>
      <c r="Y56" s="563"/>
      <c r="Z56" s="563"/>
      <c r="AA56" s="911"/>
      <c r="AB56" s="911"/>
      <c r="AC56" s="911"/>
      <c r="AD56" s="911"/>
      <c r="AE56" s="878"/>
      <c r="AF56" s="917"/>
      <c r="AG56" s="879"/>
      <c r="AH56" s="563"/>
      <c r="AI56" s="563"/>
      <c r="AJ56" s="135"/>
    </row>
    <row r="57" spans="1:49" ht="33.75" customHeight="1">
      <c r="A57" s="563" t="str">
        <f>IF($AN57=0,"",VLOOKUP($AN57,③男入力!$B$10:$AX$33,40))</f>
        <v/>
      </c>
      <c r="B57" s="563"/>
      <c r="C57" s="563">
        <f>⑥男選手!$AE18</f>
        <v>0</v>
      </c>
      <c r="D57" s="563"/>
      <c r="E57" s="563" t="str">
        <f>IF($AN57=0,"",VLOOKUP($AN57,③男入力!$B$10:$AX$33,3))</f>
        <v/>
      </c>
      <c r="F57" s="563"/>
      <c r="G57" s="864"/>
      <c r="H57" s="887" t="str">
        <f>IF($AN57=0,"",VLOOKUP($AN57,③男入力!$B$10:$AX$33,7))</f>
        <v/>
      </c>
      <c r="I57" s="865"/>
      <c r="J57" s="866"/>
      <c r="K57" s="563" t="str">
        <f>IF($AN57=0,"",VLOOKUP($AN57,③男入力!$B$10:$AX$33,11))</f>
        <v/>
      </c>
      <c r="L57" s="563"/>
      <c r="M57" s="920"/>
      <c r="N57" s="866" t="str">
        <f>IF($AN57=0,"",VLOOKUP($AN57,③男入力!$B$10:$AX$33,15))</f>
        <v/>
      </c>
      <c r="O57" s="563"/>
      <c r="P57" s="563"/>
      <c r="Q57" s="249" t="str">
        <f>IF($AN57=0,"",VLOOKUP($AN57,③男入力!$B$10:$AX$33,19))</f>
        <v/>
      </c>
      <c r="R57" s="249" t="str">
        <f>IF($AN57=0,"",VLOOKUP($AN57,③男入力!$B$10:$AX$33,21))</f>
        <v/>
      </c>
      <c r="S57" s="921" t="str">
        <f>IF($AN57=0,"",VLOOKUP($AN57,③男入力!$B$10:$AX$33,23))</f>
        <v/>
      </c>
      <c r="T57" s="921"/>
      <c r="U57" s="921"/>
      <c r="V57" s="921"/>
      <c r="W57" s="563" t="str">
        <f>IF($AN57=0,"",VLOOKUP($AN57,③男入力!$B$10:$AX$33,34))</f>
        <v/>
      </c>
      <c r="X57" s="563"/>
      <c r="Y57" s="563" t="str">
        <f>IF($AN57=0,"",VLOOKUP($AN57,③男入力!$B$10:$AX$33,37))</f>
        <v/>
      </c>
      <c r="Z57" s="563"/>
      <c r="AA57" s="563" t="str">
        <f>IF($AN57=0,"",VLOOKUP($AN57,③男入力!$B$10:$BA$33,44)&amp;VLOOKUP($AN57,③男入力!$B$10:$BA$33,45))</f>
        <v/>
      </c>
      <c r="AB57" s="563"/>
      <c r="AC57" s="563"/>
      <c r="AD57" s="563"/>
      <c r="AE57" s="919" t="str">
        <f>IF($AN57=0,"",VLOOKUP($AN57,③男入力!$B$10:$BA$33,46))</f>
        <v/>
      </c>
      <c r="AF57" s="919"/>
      <c r="AG57" s="919"/>
      <c r="AH57" s="563"/>
      <c r="AI57" s="563"/>
      <c r="AJ57" s="135"/>
      <c r="AN57" s="220">
        <f>⑥男選手!AD18</f>
        <v>0</v>
      </c>
    </row>
    <row r="58" spans="1:49" ht="33.75" customHeight="1">
      <c r="A58" s="563" t="str">
        <f>IF($AN58=0,"",VLOOKUP($AN58,③男入力!$B$10:$AX$33,40))</f>
        <v/>
      </c>
      <c r="B58" s="563"/>
      <c r="C58" s="563">
        <f>⑥男選手!$AE19</f>
        <v>0</v>
      </c>
      <c r="D58" s="563"/>
      <c r="E58" s="563" t="str">
        <f>IF($AN58=0,"",VLOOKUP($AN58,③男入力!$B$10:$AX$33,3))</f>
        <v/>
      </c>
      <c r="F58" s="563"/>
      <c r="G58" s="864"/>
      <c r="H58" s="887" t="str">
        <f>IF($AN58=0,"",VLOOKUP($AN58,③男入力!$B$10:$AX$33,7))</f>
        <v/>
      </c>
      <c r="I58" s="865"/>
      <c r="J58" s="866"/>
      <c r="K58" s="563" t="str">
        <f>IF($AN58=0,"",VLOOKUP($AN58,③男入力!$B$10:$AX$33,11))</f>
        <v/>
      </c>
      <c r="L58" s="563"/>
      <c r="M58" s="920"/>
      <c r="N58" s="866" t="str">
        <f>IF($AN58=0,"",VLOOKUP($AN58,③男入力!$B$10:$AX$33,15))</f>
        <v/>
      </c>
      <c r="O58" s="563"/>
      <c r="P58" s="563"/>
      <c r="Q58" s="249" t="str">
        <f>IF($AN58=0,"",VLOOKUP($AN58,③男入力!$B$10:$AX$33,19))</f>
        <v/>
      </c>
      <c r="R58" s="249" t="str">
        <f>IF($AN58=0,"",VLOOKUP($AN58,③男入力!$B$10:$AX$33,21))</f>
        <v/>
      </c>
      <c r="S58" s="921" t="str">
        <f>IF($AN58=0,"",VLOOKUP($AN58,③男入力!$B$10:$AX$33,23))</f>
        <v/>
      </c>
      <c r="T58" s="921"/>
      <c r="U58" s="921"/>
      <c r="V58" s="921"/>
      <c r="W58" s="563" t="str">
        <f>IF($AN58=0,"",VLOOKUP($AN58,③男入力!$B$10:$AX$33,34))</f>
        <v/>
      </c>
      <c r="X58" s="563"/>
      <c r="Y58" s="563" t="str">
        <f>IF($AN58=0,"",VLOOKUP($AN58,③男入力!$B$10:$AX$33,37))</f>
        <v/>
      </c>
      <c r="Z58" s="563"/>
      <c r="AA58" s="563" t="str">
        <f>IF($AN58=0,"",VLOOKUP($AN58,③男入力!$B$10:$BA$33,44)&amp;VLOOKUP($AN58,③男入力!$B$10:$BA$33,45))</f>
        <v/>
      </c>
      <c r="AB58" s="563"/>
      <c r="AC58" s="563"/>
      <c r="AD58" s="563"/>
      <c r="AE58" s="919" t="str">
        <f>IF($AN58=0,"",VLOOKUP($AN58,③男入力!$B$10:$BA$33,46))</f>
        <v/>
      </c>
      <c r="AF58" s="919"/>
      <c r="AG58" s="919"/>
      <c r="AH58" s="563"/>
      <c r="AI58" s="563"/>
      <c r="AN58" s="220">
        <f>⑥男選手!AD19</f>
        <v>0</v>
      </c>
    </row>
    <row r="59" spans="1:49" ht="33.75" customHeight="1">
      <c r="A59" s="563" t="str">
        <f>IF($AN59=0,"",VLOOKUP($AN59,③男入力!$B$10:$AX$33,40))</f>
        <v/>
      </c>
      <c r="B59" s="563"/>
      <c r="C59" s="563">
        <f>⑥男選手!$AE20</f>
        <v>0</v>
      </c>
      <c r="D59" s="563"/>
      <c r="E59" s="563" t="str">
        <f>IF($AN59=0,"",VLOOKUP($AN59,③男入力!$B$10:$AX$33,3))</f>
        <v/>
      </c>
      <c r="F59" s="563"/>
      <c r="G59" s="864"/>
      <c r="H59" s="887" t="str">
        <f>IF($AN59=0,"",VLOOKUP($AN59,③男入力!$B$10:$AX$33,7))</f>
        <v/>
      </c>
      <c r="I59" s="865"/>
      <c r="J59" s="866"/>
      <c r="K59" s="563" t="str">
        <f>IF($AN59=0,"",VLOOKUP($AN59,③男入力!$B$10:$AX$33,11))</f>
        <v/>
      </c>
      <c r="L59" s="563"/>
      <c r="M59" s="920"/>
      <c r="N59" s="866" t="str">
        <f>IF($AN59=0,"",VLOOKUP($AN59,③男入力!$B$10:$AX$33,15))</f>
        <v/>
      </c>
      <c r="O59" s="563"/>
      <c r="P59" s="563"/>
      <c r="Q59" s="249" t="str">
        <f>IF($AN59=0,"",VLOOKUP($AN59,③男入力!$B$10:$AX$33,19))</f>
        <v/>
      </c>
      <c r="R59" s="249" t="str">
        <f>IF($AN59=0,"",VLOOKUP($AN59,③男入力!$B$10:$AX$33,21))</f>
        <v/>
      </c>
      <c r="S59" s="921" t="str">
        <f>IF($AN59=0,"",VLOOKUP($AN59,③男入力!$B$10:$AX$33,23))</f>
        <v/>
      </c>
      <c r="T59" s="921"/>
      <c r="U59" s="921"/>
      <c r="V59" s="921"/>
      <c r="W59" s="563" t="str">
        <f>IF($AN59=0,"",VLOOKUP($AN59,③男入力!$B$10:$AX$33,34))</f>
        <v/>
      </c>
      <c r="X59" s="563"/>
      <c r="Y59" s="563" t="str">
        <f>IF($AN59=0,"",VLOOKUP($AN59,③男入力!$B$10:$AX$33,37))</f>
        <v/>
      </c>
      <c r="Z59" s="563"/>
      <c r="AA59" s="563" t="str">
        <f>IF($AN59=0,"",VLOOKUP($AN59,③男入力!$B$10:$BA$33,44)&amp;VLOOKUP($AN59,③男入力!$B$10:$BA$33,45))</f>
        <v/>
      </c>
      <c r="AB59" s="563"/>
      <c r="AC59" s="563"/>
      <c r="AD59" s="563"/>
      <c r="AE59" s="919" t="str">
        <f>IF($AN59=0,"",VLOOKUP($AN59,③男入力!$B$10:$BA$33,46))</f>
        <v/>
      </c>
      <c r="AF59" s="919"/>
      <c r="AG59" s="919"/>
      <c r="AH59" s="563"/>
      <c r="AI59" s="563"/>
      <c r="AN59" s="220">
        <f>⑥男選手!AD20</f>
        <v>0</v>
      </c>
    </row>
    <row r="60" spans="1:49" ht="33.75" customHeight="1">
      <c r="A60" s="563" t="str">
        <f>IF($AN60=0,"",VLOOKUP($AN60,③男入力!$B$10:$AX$33,40))</f>
        <v/>
      </c>
      <c r="B60" s="563"/>
      <c r="C60" s="563">
        <f>⑥男選手!$AE21</f>
        <v>0</v>
      </c>
      <c r="D60" s="563"/>
      <c r="E60" s="563" t="str">
        <f>IF($AN60=0,"",VLOOKUP($AN60,③男入力!$B$10:$AX$33,3))</f>
        <v/>
      </c>
      <c r="F60" s="563"/>
      <c r="G60" s="864"/>
      <c r="H60" s="887" t="str">
        <f>IF($AN60=0,"",VLOOKUP($AN60,③男入力!$B$10:$AX$33,7))</f>
        <v/>
      </c>
      <c r="I60" s="865"/>
      <c r="J60" s="866"/>
      <c r="K60" s="563" t="str">
        <f>IF($AN60=0,"",VLOOKUP($AN60,③男入力!$B$10:$AX$33,11))</f>
        <v/>
      </c>
      <c r="L60" s="563"/>
      <c r="M60" s="920"/>
      <c r="N60" s="866" t="str">
        <f>IF($AN60=0,"",VLOOKUP($AN60,③男入力!$B$10:$AX$33,15))</f>
        <v/>
      </c>
      <c r="O60" s="563"/>
      <c r="P60" s="563"/>
      <c r="Q60" s="249" t="str">
        <f>IF($AN60=0,"",VLOOKUP($AN60,③男入力!$B$10:$AX$33,19))</f>
        <v/>
      </c>
      <c r="R60" s="249" t="str">
        <f>IF($AN60=0,"",VLOOKUP($AN60,③男入力!$B$10:$AX$33,21))</f>
        <v/>
      </c>
      <c r="S60" s="921" t="str">
        <f>IF($AN60=0,"",VLOOKUP($AN60,③男入力!$B$10:$AX$33,23))</f>
        <v/>
      </c>
      <c r="T60" s="921"/>
      <c r="U60" s="921"/>
      <c r="V60" s="921"/>
      <c r="W60" s="563" t="str">
        <f>IF($AN60=0,"",VLOOKUP($AN60,③男入力!$B$10:$AX$33,34))</f>
        <v/>
      </c>
      <c r="X60" s="563"/>
      <c r="Y60" s="563" t="str">
        <f>IF($AN60=0,"",VLOOKUP($AN60,③男入力!$B$10:$AX$33,37))</f>
        <v/>
      </c>
      <c r="Z60" s="563"/>
      <c r="AA60" s="563" t="str">
        <f>IF($AN60=0,"",VLOOKUP($AN60,③男入力!$B$10:$BA$33,44)&amp;VLOOKUP($AN60,③男入力!$B$10:$BA$33,45))</f>
        <v/>
      </c>
      <c r="AB60" s="563"/>
      <c r="AC60" s="563"/>
      <c r="AD60" s="563"/>
      <c r="AE60" s="919" t="str">
        <f>IF($AN60=0,"",VLOOKUP($AN60,③男入力!$B$10:$BA$33,46))</f>
        <v/>
      </c>
      <c r="AF60" s="919"/>
      <c r="AG60" s="919"/>
      <c r="AH60" s="563"/>
      <c r="AI60" s="563"/>
      <c r="AN60" s="220">
        <f>⑥男選手!AD21</f>
        <v>0</v>
      </c>
    </row>
    <row r="61" spans="1:49" ht="33.75" customHeight="1">
      <c r="A61" s="563" t="str">
        <f>IF($AN61=0,"",VLOOKUP($AN61,③男入力!$B$10:$AX$33,40))</f>
        <v/>
      </c>
      <c r="B61" s="563"/>
      <c r="C61" s="563">
        <f>⑥男選手!$AE22</f>
        <v>0</v>
      </c>
      <c r="D61" s="563"/>
      <c r="E61" s="563" t="str">
        <f>IF($AN61=0,"",VLOOKUP($AN61,③男入力!$B$10:$AX$33,3))</f>
        <v/>
      </c>
      <c r="F61" s="563"/>
      <c r="G61" s="864"/>
      <c r="H61" s="887" t="str">
        <f>IF($AN61=0,"",VLOOKUP($AN61,③男入力!$B$10:$AX$33,7))</f>
        <v/>
      </c>
      <c r="I61" s="865"/>
      <c r="J61" s="866"/>
      <c r="K61" s="563" t="str">
        <f>IF($AN61=0,"",VLOOKUP($AN61,③男入力!$B$10:$AX$33,11))</f>
        <v/>
      </c>
      <c r="L61" s="563"/>
      <c r="M61" s="920"/>
      <c r="N61" s="866" t="str">
        <f>IF($AN61=0,"",VLOOKUP($AN61,③男入力!$B$10:$AX$33,15))</f>
        <v/>
      </c>
      <c r="O61" s="563"/>
      <c r="P61" s="563"/>
      <c r="Q61" s="249" t="str">
        <f>IF($AN61=0,"",VLOOKUP($AN61,③男入力!$B$10:$AX$33,19))</f>
        <v/>
      </c>
      <c r="R61" s="249" t="str">
        <f>IF($AN61=0,"",VLOOKUP($AN61,③男入力!$B$10:$AX$33,21))</f>
        <v/>
      </c>
      <c r="S61" s="921" t="str">
        <f>IF($AN61=0,"",VLOOKUP($AN61,③男入力!$B$10:$AX$33,23))</f>
        <v/>
      </c>
      <c r="T61" s="921"/>
      <c r="U61" s="921"/>
      <c r="V61" s="921"/>
      <c r="W61" s="563" t="str">
        <f>IF($AN61=0,"",VLOOKUP($AN61,③男入力!$B$10:$AX$33,34))</f>
        <v/>
      </c>
      <c r="X61" s="563"/>
      <c r="Y61" s="563" t="str">
        <f>IF($AN61=0,"",VLOOKUP($AN61,③男入力!$B$10:$AX$33,37))</f>
        <v/>
      </c>
      <c r="Z61" s="563"/>
      <c r="AA61" s="563" t="str">
        <f>IF($AN61=0,"",VLOOKUP($AN61,③男入力!$B$10:$BA$33,44)&amp;VLOOKUP($AN61,③男入力!$B$10:$BA$33,45))</f>
        <v/>
      </c>
      <c r="AB61" s="563"/>
      <c r="AC61" s="563"/>
      <c r="AD61" s="563"/>
      <c r="AE61" s="919" t="str">
        <f>IF($AN61=0,"",VLOOKUP($AN61,③男入力!$B$10:$BA$33,46))</f>
        <v/>
      </c>
      <c r="AF61" s="919"/>
      <c r="AG61" s="919"/>
      <c r="AH61" s="563"/>
      <c r="AI61" s="563"/>
      <c r="AN61" s="220">
        <f>⑥男選手!AD22</f>
        <v>0</v>
      </c>
    </row>
    <row r="62" spans="1:49" ht="33.75" customHeight="1">
      <c r="A62" s="563" t="str">
        <f>IF($AN62=0,"",VLOOKUP($AN62,③男入力!$B$10:$AX$33,40))</f>
        <v/>
      </c>
      <c r="B62" s="563"/>
      <c r="C62" s="563">
        <f>⑥男選手!$AE23</f>
        <v>0</v>
      </c>
      <c r="D62" s="563"/>
      <c r="E62" s="563" t="str">
        <f>IF($AN62=0,"",VLOOKUP($AN62,③男入力!$B$10:$AX$33,3))</f>
        <v/>
      </c>
      <c r="F62" s="563"/>
      <c r="G62" s="864"/>
      <c r="H62" s="887" t="str">
        <f>IF($AN62=0,"",VLOOKUP($AN62,③男入力!$B$10:$AX$33,7))</f>
        <v/>
      </c>
      <c r="I62" s="865"/>
      <c r="J62" s="866"/>
      <c r="K62" s="563" t="str">
        <f>IF($AN62=0,"",VLOOKUP($AN62,③男入力!$B$10:$AX$33,11))</f>
        <v/>
      </c>
      <c r="L62" s="563"/>
      <c r="M62" s="920"/>
      <c r="N62" s="866" t="str">
        <f>IF($AN62=0,"",VLOOKUP($AN62,③男入力!$B$10:$AX$33,15))</f>
        <v/>
      </c>
      <c r="O62" s="563"/>
      <c r="P62" s="563"/>
      <c r="Q62" s="249" t="str">
        <f>IF($AN62=0,"",VLOOKUP($AN62,③男入力!$B$10:$AX$33,19))</f>
        <v/>
      </c>
      <c r="R62" s="249" t="str">
        <f>IF($AN62=0,"",VLOOKUP($AN62,③男入力!$B$10:$AX$33,21))</f>
        <v/>
      </c>
      <c r="S62" s="921" t="str">
        <f>IF($AN62=0,"",VLOOKUP($AN62,③男入力!$B$10:$AX$33,23))</f>
        <v/>
      </c>
      <c r="T62" s="921"/>
      <c r="U62" s="921"/>
      <c r="V62" s="921"/>
      <c r="W62" s="563" t="str">
        <f>IF($AN62=0,"",VLOOKUP($AN62,③男入力!$B$10:$AX$33,34))</f>
        <v/>
      </c>
      <c r="X62" s="563"/>
      <c r="Y62" s="563" t="str">
        <f>IF($AN62=0,"",VLOOKUP($AN62,③男入力!$B$10:$AX$33,37))</f>
        <v/>
      </c>
      <c r="Z62" s="563"/>
      <c r="AA62" s="563" t="str">
        <f>IF($AN62=0,"",VLOOKUP($AN62,③男入力!$B$10:$BA$33,44)&amp;VLOOKUP($AN62,③男入力!$B$10:$BA$33,45))</f>
        <v/>
      </c>
      <c r="AB62" s="563"/>
      <c r="AC62" s="563"/>
      <c r="AD62" s="563"/>
      <c r="AE62" s="919" t="str">
        <f>IF($AN62=0,"",VLOOKUP($AN62,③男入力!$B$10:$BA$33,46))</f>
        <v/>
      </c>
      <c r="AF62" s="919"/>
      <c r="AG62" s="919"/>
      <c r="AH62" s="563"/>
      <c r="AI62" s="563"/>
      <c r="AN62" s="220">
        <f>⑥男選手!AD23</f>
        <v>0</v>
      </c>
    </row>
    <row r="63" spans="1:49" ht="33.75" customHeight="1">
      <c r="A63" s="563" t="str">
        <f>IF($AN63=0,"",VLOOKUP($AN63,③男入力!$B$10:$AX$33,40))</f>
        <v/>
      </c>
      <c r="B63" s="563"/>
      <c r="C63" s="563">
        <f>⑥男選手!$AE24</f>
        <v>0</v>
      </c>
      <c r="D63" s="563"/>
      <c r="E63" s="563" t="str">
        <f>IF($AN63=0,"",VLOOKUP($AN63,③男入力!$B$10:$AX$33,3))</f>
        <v/>
      </c>
      <c r="F63" s="563"/>
      <c r="G63" s="864"/>
      <c r="H63" s="887" t="str">
        <f>IF($AN63=0,"",VLOOKUP($AN63,③男入力!$B$10:$AX$33,7))</f>
        <v/>
      </c>
      <c r="I63" s="865"/>
      <c r="J63" s="866"/>
      <c r="K63" s="563" t="str">
        <f>IF($AN63=0,"",VLOOKUP($AN63,③男入力!$B$10:$AX$33,11))</f>
        <v/>
      </c>
      <c r="L63" s="563"/>
      <c r="M63" s="920"/>
      <c r="N63" s="866" t="str">
        <f>IF($AN63=0,"",VLOOKUP($AN63,③男入力!$B$10:$AX$33,15))</f>
        <v/>
      </c>
      <c r="O63" s="563"/>
      <c r="P63" s="563"/>
      <c r="Q63" s="249" t="str">
        <f>IF($AN63=0,"",VLOOKUP($AN63,③男入力!$B$10:$AX$33,19))</f>
        <v/>
      </c>
      <c r="R63" s="249" t="str">
        <f>IF($AN63=0,"",VLOOKUP($AN63,③男入力!$B$10:$AX$33,21))</f>
        <v/>
      </c>
      <c r="S63" s="921" t="str">
        <f>IF($AN63=0,"",VLOOKUP($AN63,③男入力!$B$10:$AX$33,23))</f>
        <v/>
      </c>
      <c r="T63" s="921"/>
      <c r="U63" s="921"/>
      <c r="V63" s="921"/>
      <c r="W63" s="563" t="str">
        <f>IF($AN63=0,"",VLOOKUP($AN63,③男入力!$B$10:$AX$33,34))</f>
        <v/>
      </c>
      <c r="X63" s="563"/>
      <c r="Y63" s="563" t="str">
        <f>IF($AN63=0,"",VLOOKUP($AN63,③男入力!$B$10:$AX$33,37))</f>
        <v/>
      </c>
      <c r="Z63" s="563"/>
      <c r="AA63" s="563" t="str">
        <f>IF($AN63=0,"",VLOOKUP($AN63,③男入力!$B$10:$BA$33,44)&amp;VLOOKUP($AN63,③男入力!$B$10:$BA$33,45))</f>
        <v/>
      </c>
      <c r="AB63" s="563"/>
      <c r="AC63" s="563"/>
      <c r="AD63" s="563"/>
      <c r="AE63" s="919" t="str">
        <f>IF($AN63=0,"",VLOOKUP($AN63,③男入力!$B$10:$BA$33,46))</f>
        <v/>
      </c>
      <c r="AF63" s="919"/>
      <c r="AG63" s="919"/>
      <c r="AH63" s="563"/>
      <c r="AI63" s="563"/>
      <c r="AN63" s="220">
        <f>⑥男選手!AD24</f>
        <v>0</v>
      </c>
    </row>
    <row r="64" spans="1:49" ht="33.75" customHeight="1">
      <c r="A64" s="563" t="str">
        <f>IF($AN64=0,"",VLOOKUP($AN64,③男入力!$B$10:$AX$33,40))</f>
        <v/>
      </c>
      <c r="B64" s="563"/>
      <c r="C64" s="563">
        <f>⑥男選手!$AE25</f>
        <v>0</v>
      </c>
      <c r="D64" s="563"/>
      <c r="E64" s="563" t="str">
        <f>IF($AN64=0,"",VLOOKUP($AN64,③男入力!$B$10:$AX$33,3))</f>
        <v/>
      </c>
      <c r="F64" s="563"/>
      <c r="G64" s="864"/>
      <c r="H64" s="887" t="str">
        <f>IF($AN64=0,"",VLOOKUP($AN64,③男入力!$B$10:$AX$33,7))</f>
        <v/>
      </c>
      <c r="I64" s="865"/>
      <c r="J64" s="866"/>
      <c r="K64" s="563" t="str">
        <f>IF($AN64=0,"",VLOOKUP($AN64,③男入力!$B$10:$AX$33,11))</f>
        <v/>
      </c>
      <c r="L64" s="563"/>
      <c r="M64" s="920"/>
      <c r="N64" s="866" t="str">
        <f>IF($AN64=0,"",VLOOKUP($AN64,③男入力!$B$10:$AX$33,15))</f>
        <v/>
      </c>
      <c r="O64" s="563"/>
      <c r="P64" s="563"/>
      <c r="Q64" s="249" t="str">
        <f>IF($AN64=0,"",VLOOKUP($AN64,③男入力!$B$10:$AX$33,19))</f>
        <v/>
      </c>
      <c r="R64" s="249" t="str">
        <f>IF($AN64=0,"",VLOOKUP($AN64,③男入力!$B$10:$AX$33,21))</f>
        <v/>
      </c>
      <c r="S64" s="921" t="str">
        <f>IF($AN64=0,"",VLOOKUP($AN64,③男入力!$B$10:$AX$33,23))</f>
        <v/>
      </c>
      <c r="T64" s="921"/>
      <c r="U64" s="921"/>
      <c r="V64" s="921"/>
      <c r="W64" s="563" t="str">
        <f>IF($AN64=0,"",VLOOKUP($AN64,③男入力!$B$10:$AX$33,34))</f>
        <v/>
      </c>
      <c r="X64" s="563"/>
      <c r="Y64" s="563" t="str">
        <f>IF($AN64=0,"",VLOOKUP($AN64,③男入力!$B$10:$AX$33,37))</f>
        <v/>
      </c>
      <c r="Z64" s="563"/>
      <c r="AA64" s="563" t="str">
        <f>IF($AN64=0,"",VLOOKUP($AN64,③男入力!$B$10:$BA$33,44)&amp;VLOOKUP($AN64,③男入力!$B$10:$BA$33,45))</f>
        <v/>
      </c>
      <c r="AB64" s="563"/>
      <c r="AC64" s="563"/>
      <c r="AD64" s="563"/>
      <c r="AE64" s="919" t="str">
        <f>IF($AN64=0,"",VLOOKUP($AN64,③男入力!$B$10:$BA$33,46))</f>
        <v/>
      </c>
      <c r="AF64" s="919"/>
      <c r="AG64" s="919"/>
      <c r="AH64" s="563"/>
      <c r="AI64" s="563"/>
      <c r="AN64" s="220">
        <f>⑥男選手!AD25</f>
        <v>0</v>
      </c>
    </row>
    <row r="65" spans="1:42" ht="30" customHeight="1">
      <c r="A65" s="914" t="s">
        <v>150</v>
      </c>
      <c r="B65" s="914"/>
      <c r="C65" s="914" t="s">
        <v>244</v>
      </c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</row>
    <row r="66" spans="1:42" ht="15" customHeight="1">
      <c r="A66" s="880" t="s">
        <v>149</v>
      </c>
      <c r="B66" s="880"/>
      <c r="C66" s="880" t="s">
        <v>175</v>
      </c>
      <c r="D66" s="880"/>
      <c r="E66" s="880"/>
      <c r="F66" s="880"/>
      <c r="G66" s="880"/>
      <c r="H66" s="880"/>
      <c r="I66" s="880"/>
      <c r="J66" s="880"/>
      <c r="K66" s="880"/>
      <c r="L66" s="880"/>
      <c r="M66" s="880"/>
      <c r="N66" s="880"/>
      <c r="O66" s="880"/>
      <c r="P66" s="880"/>
      <c r="Q66" s="880"/>
      <c r="R66" s="880"/>
      <c r="S66" s="880"/>
      <c r="T66" s="880"/>
      <c r="U66" s="880"/>
      <c r="V66" s="880"/>
      <c r="W66" s="880"/>
      <c r="X66" s="880"/>
      <c r="Y66" s="880"/>
      <c r="Z66" s="880"/>
      <c r="AA66" s="880"/>
      <c r="AB66" s="880"/>
      <c r="AC66" s="880"/>
      <c r="AD66" s="880"/>
      <c r="AE66" s="880"/>
      <c r="AF66" s="880"/>
      <c r="AG66" s="880"/>
      <c r="AH66" s="880"/>
      <c r="AI66" s="880"/>
    </row>
    <row r="67" spans="1:42" ht="30" customHeight="1">
      <c r="A67" s="137" t="s">
        <v>148</v>
      </c>
      <c r="B67" s="136"/>
      <c r="C67" s="881" t="s">
        <v>147</v>
      </c>
      <c r="D67" s="881"/>
      <c r="E67" s="881"/>
      <c r="F67" s="881"/>
      <c r="G67" s="881"/>
      <c r="H67" s="881"/>
      <c r="I67" s="881"/>
      <c r="J67" s="881"/>
      <c r="K67" s="881"/>
      <c r="L67" s="881"/>
      <c r="M67" s="881"/>
      <c r="N67" s="881"/>
      <c r="O67" s="881"/>
      <c r="P67" s="881"/>
      <c r="Q67" s="881"/>
      <c r="R67" s="881"/>
      <c r="S67" s="881"/>
      <c r="T67" s="881"/>
      <c r="U67" s="881"/>
      <c r="V67" s="881"/>
      <c r="W67" s="881"/>
      <c r="X67" s="881"/>
      <c r="Y67" s="881"/>
      <c r="Z67" s="881"/>
      <c r="AA67" s="881"/>
      <c r="AB67" s="881"/>
      <c r="AC67" s="881"/>
      <c r="AD67" s="881"/>
      <c r="AE67" s="881"/>
      <c r="AF67" s="881"/>
      <c r="AG67" s="881"/>
      <c r="AH67" s="881"/>
      <c r="AI67" s="881"/>
    </row>
    <row r="68" spans="1:42" ht="15" customHeight="1">
      <c r="C68" s="891" t="s">
        <v>152</v>
      </c>
      <c r="D68" s="891"/>
      <c r="E68" s="891"/>
      <c r="F68" s="891"/>
      <c r="G68" s="891"/>
      <c r="H68" s="891"/>
      <c r="J68" s="249">
        <f>②基本情報!$K$64</f>
        <v>0</v>
      </c>
      <c r="L68" s="891" t="s">
        <v>153</v>
      </c>
      <c r="M68" s="891"/>
      <c r="N68" s="891"/>
      <c r="O68" s="891"/>
      <c r="P68" s="891"/>
      <c r="Q68" s="891"/>
      <c r="R68" s="891"/>
      <c r="S68" s="891"/>
      <c r="T68" s="891"/>
      <c r="U68" s="891"/>
      <c r="V68" s="891"/>
      <c r="W68" s="891"/>
      <c r="X68" s="891"/>
      <c r="Y68" s="891"/>
      <c r="Z68" s="891"/>
      <c r="AA68" s="891"/>
      <c r="AB68" s="891"/>
      <c r="AC68" s="891"/>
      <c r="AD68" s="891"/>
      <c r="AE68" s="891"/>
      <c r="AF68" s="891"/>
      <c r="AG68" s="891"/>
    </row>
    <row r="69" spans="1:42" ht="15" customHeight="1"/>
    <row r="70" spans="1:42" ht="15" customHeight="1">
      <c r="J70" s="249">
        <f>②基本情報!$K$66</f>
        <v>0</v>
      </c>
      <c r="L70" s="891" t="s">
        <v>154</v>
      </c>
      <c r="M70" s="891"/>
      <c r="N70" s="891"/>
      <c r="O70" s="891"/>
      <c r="P70" s="891"/>
      <c r="Q70" s="891"/>
      <c r="R70" s="891"/>
      <c r="S70" s="891"/>
      <c r="T70" s="891"/>
      <c r="U70" s="891"/>
      <c r="V70" s="891"/>
      <c r="W70" s="891"/>
      <c r="X70" s="891"/>
      <c r="Y70" s="891"/>
      <c r="Z70" s="891"/>
      <c r="AA70" s="891"/>
      <c r="AB70" s="891"/>
      <c r="AC70" s="891"/>
      <c r="AD70" s="891"/>
      <c r="AE70" s="891"/>
      <c r="AF70" s="891"/>
      <c r="AG70" s="891"/>
    </row>
    <row r="71" spans="1:42" ht="15" customHeight="1"/>
    <row r="72" spans="1:42" ht="15" customHeight="1">
      <c r="C72" s="891" t="s">
        <v>155</v>
      </c>
      <c r="D72" s="891"/>
      <c r="E72" s="891"/>
      <c r="F72" s="891"/>
      <c r="G72" s="891"/>
      <c r="H72" s="891"/>
      <c r="I72" s="891"/>
      <c r="J72" s="891"/>
      <c r="K72" s="891"/>
      <c r="L72" s="891"/>
      <c r="M72" s="891"/>
      <c r="N72" s="891"/>
      <c r="O72" s="891"/>
      <c r="P72" s="891"/>
      <c r="Q72" s="891"/>
      <c r="R72" s="891"/>
      <c r="S72" s="891"/>
      <c r="T72" s="891"/>
      <c r="U72" s="891"/>
      <c r="V72" s="891"/>
      <c r="W72" s="891"/>
      <c r="X72" s="891"/>
      <c r="Y72" s="891"/>
      <c r="Z72" s="891"/>
      <c r="AA72" s="891"/>
      <c r="AB72" s="891"/>
      <c r="AC72" s="891"/>
      <c r="AD72" s="891"/>
      <c r="AE72" s="891"/>
      <c r="AF72" s="891"/>
      <c r="AG72" s="891"/>
      <c r="AH72" s="891"/>
      <c r="AI72" s="891"/>
    </row>
    <row r="73" spans="1:42" ht="15" customHeight="1"/>
    <row r="74" spans="1:42" ht="15" customHeight="1">
      <c r="A74" s="891" t="str">
        <f>AN74&amp;AO74&amp;AP74</f>
        <v>上記の生徒が0に参加することを承認します。</v>
      </c>
      <c r="B74" s="891"/>
      <c r="C74" s="891"/>
      <c r="D74" s="891"/>
      <c r="E74" s="891"/>
      <c r="F74" s="891"/>
      <c r="G74" s="891"/>
      <c r="H74" s="891"/>
      <c r="I74" s="891"/>
      <c r="J74" s="891"/>
      <c r="K74" s="891"/>
      <c r="L74" s="891"/>
      <c r="M74" s="891"/>
      <c r="N74" s="891"/>
      <c r="O74" s="891"/>
      <c r="P74" s="891"/>
      <c r="Q74" s="891"/>
      <c r="R74" s="891"/>
      <c r="S74" s="891"/>
      <c r="T74" s="891"/>
      <c r="U74" s="891"/>
      <c r="V74" s="891"/>
      <c r="W74" s="891"/>
      <c r="X74" s="891"/>
      <c r="Y74" s="891"/>
      <c r="Z74" s="891"/>
      <c r="AA74" s="891"/>
      <c r="AB74" s="891"/>
      <c r="AC74" s="891"/>
      <c r="AD74" s="891"/>
      <c r="AE74" s="891"/>
      <c r="AF74" s="891"/>
      <c r="AG74" s="891"/>
      <c r="AH74" s="891"/>
      <c r="AI74" s="891"/>
      <c r="AN74" s="131" t="s">
        <v>245</v>
      </c>
      <c r="AO74" s="131">
        <f>Top!$B$7</f>
        <v>0</v>
      </c>
      <c r="AP74" s="131" t="s">
        <v>246</v>
      </c>
    </row>
    <row r="75" spans="1:42" ht="15" customHeight="1"/>
    <row r="76" spans="1:42" ht="15" customHeight="1">
      <c r="A76" s="891" t="str">
        <f>⑧日付!$AO$6</f>
        <v>令和　2　年　　月　　日</v>
      </c>
      <c r="B76" s="891"/>
      <c r="C76" s="891"/>
      <c r="D76" s="891"/>
      <c r="E76" s="891"/>
      <c r="F76" s="891"/>
      <c r="G76" s="891"/>
      <c r="H76" s="891"/>
      <c r="I76" s="891"/>
      <c r="J76" s="891"/>
      <c r="K76" s="891"/>
      <c r="L76" s="891"/>
      <c r="M76" s="891"/>
      <c r="N76" s="891"/>
      <c r="O76" s="891"/>
      <c r="P76" s="891"/>
      <c r="Q76" s="891"/>
      <c r="R76" s="891"/>
    </row>
    <row r="77" spans="1:42" ht="15" customHeight="1"/>
    <row r="78" spans="1:42" ht="15" customHeight="1">
      <c r="A78" s="872" t="s">
        <v>156</v>
      </c>
      <c r="B78" s="872"/>
      <c r="C78" s="872"/>
      <c r="D78" s="872">
        <f>②基本情報!$B$8</f>
        <v>0</v>
      </c>
      <c r="E78" s="872"/>
      <c r="F78" s="872"/>
      <c r="G78" s="872"/>
      <c r="H78" s="872"/>
      <c r="I78" s="872"/>
      <c r="J78" s="872"/>
      <c r="K78" s="872"/>
      <c r="L78" s="872"/>
      <c r="M78" s="872"/>
      <c r="N78" s="872"/>
      <c r="O78" s="872"/>
      <c r="P78" s="872"/>
      <c r="Q78" s="872"/>
      <c r="R78" s="872"/>
      <c r="U78" s="859" t="s">
        <v>107</v>
      </c>
      <c r="V78" s="859"/>
      <c r="W78" s="859"/>
      <c r="X78" s="859"/>
      <c r="Y78" s="872">
        <f>②基本情報!$N$11</f>
        <v>0</v>
      </c>
      <c r="Z78" s="872"/>
      <c r="AA78" s="872"/>
      <c r="AB78" s="872"/>
      <c r="AC78" s="872"/>
      <c r="AD78" s="872"/>
      <c r="AE78" s="872"/>
      <c r="AF78" s="872" t="s">
        <v>157</v>
      </c>
      <c r="AG78" s="872"/>
    </row>
    <row r="79" spans="1:42" ht="15" customHeight="1">
      <c r="A79" s="867" t="str">
        <f>Top!$B$7&amp;"申込書（男子個人戦）"</f>
        <v>申込書（男子個人戦）</v>
      </c>
      <c r="B79" s="867"/>
      <c r="C79" s="867"/>
      <c r="D79" s="867"/>
      <c r="E79" s="867"/>
      <c r="F79" s="867"/>
      <c r="G79" s="867"/>
      <c r="H79" s="867"/>
      <c r="I79" s="867"/>
      <c r="J79" s="867"/>
      <c r="K79" s="867"/>
      <c r="L79" s="867"/>
      <c r="M79" s="867"/>
      <c r="N79" s="867"/>
      <c r="O79" s="867"/>
      <c r="P79" s="867"/>
      <c r="Q79" s="867"/>
      <c r="R79" s="867"/>
      <c r="S79" s="867"/>
      <c r="T79" s="867"/>
      <c r="U79" s="867"/>
      <c r="V79" s="867"/>
      <c r="W79" s="867"/>
      <c r="X79" s="867"/>
      <c r="Y79" s="867"/>
      <c r="Z79" s="867"/>
      <c r="AA79" s="867"/>
      <c r="AB79" s="867"/>
      <c r="AC79" s="867"/>
      <c r="AD79" s="867"/>
      <c r="AE79" s="867"/>
      <c r="AF79" s="867"/>
      <c r="AG79" s="867"/>
      <c r="AH79" s="867"/>
      <c r="AI79" s="867"/>
      <c r="AJ79" s="278"/>
    </row>
    <row r="80" spans="1:42" ht="15" customHeight="1">
      <c r="A80" s="867"/>
      <c r="B80" s="867"/>
      <c r="C80" s="867"/>
      <c r="D80" s="867"/>
      <c r="E80" s="867"/>
      <c r="F80" s="867"/>
      <c r="G80" s="867"/>
      <c r="H80" s="867"/>
      <c r="I80" s="867"/>
      <c r="J80" s="867"/>
      <c r="K80" s="867"/>
      <c r="L80" s="867"/>
      <c r="M80" s="867"/>
      <c r="N80" s="867"/>
      <c r="O80" s="867"/>
      <c r="P80" s="867"/>
      <c r="Q80" s="867"/>
      <c r="R80" s="867"/>
      <c r="S80" s="867"/>
      <c r="T80" s="867"/>
      <c r="U80" s="867"/>
      <c r="V80" s="867"/>
      <c r="W80" s="867"/>
      <c r="X80" s="867"/>
      <c r="Y80" s="867"/>
      <c r="Z80" s="867"/>
      <c r="AA80" s="867"/>
      <c r="AB80" s="867"/>
      <c r="AC80" s="867"/>
      <c r="AD80" s="867"/>
      <c r="AE80" s="867"/>
      <c r="AF80" s="867"/>
      <c r="AG80" s="867"/>
      <c r="AH80" s="867"/>
      <c r="AI80" s="867"/>
    </row>
    <row r="81" spans="1:49" ht="18.75" customHeight="1">
      <c r="A81" s="864" t="s">
        <v>127</v>
      </c>
      <c r="B81" s="865"/>
      <c r="C81" s="866"/>
      <c r="D81" s="563" t="s">
        <v>126</v>
      </c>
      <c r="E81" s="563"/>
      <c r="F81" s="563"/>
      <c r="G81" s="563"/>
      <c r="H81" s="563"/>
      <c r="I81" s="563"/>
      <c r="J81" s="563"/>
      <c r="K81" s="563"/>
      <c r="L81" s="563"/>
      <c r="M81" s="563" t="s">
        <v>125</v>
      </c>
      <c r="N81" s="563"/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3"/>
      <c r="AB81" s="864" t="s">
        <v>2</v>
      </c>
      <c r="AC81" s="865"/>
      <c r="AD81" s="865"/>
      <c r="AE81" s="865"/>
      <c r="AF81" s="865"/>
      <c r="AG81" s="865"/>
      <c r="AH81" s="865"/>
      <c r="AI81" s="866"/>
    </row>
    <row r="82" spans="1:49" ht="18.75" customHeight="1">
      <c r="A82" s="868" t="str">
        <f>②基本情報!$N$8</f>
        <v>群馬県</v>
      </c>
      <c r="B82" s="869"/>
      <c r="C82" s="870"/>
      <c r="D82" s="563">
        <f>②基本情報!$B$8</f>
        <v>0</v>
      </c>
      <c r="E82" s="563"/>
      <c r="F82" s="563"/>
      <c r="G82" s="563"/>
      <c r="H82" s="563"/>
      <c r="I82" s="563"/>
      <c r="J82" s="563"/>
      <c r="K82" s="563"/>
      <c r="L82" s="563"/>
      <c r="M82" s="132" t="s">
        <v>5</v>
      </c>
      <c r="N82" s="874">
        <f>②基本情報!$O$7</f>
        <v>0</v>
      </c>
      <c r="O82" s="874"/>
      <c r="P82" s="874"/>
      <c r="Q82" s="874"/>
      <c r="R82" s="874"/>
      <c r="S82" s="874"/>
      <c r="T82" s="874"/>
      <c r="U82" s="874"/>
      <c r="V82" s="874"/>
      <c r="W82" s="874"/>
      <c r="X82" s="874"/>
      <c r="Y82" s="874"/>
      <c r="Z82" s="874"/>
      <c r="AA82" s="875"/>
      <c r="AB82" s="868" t="s">
        <v>123</v>
      </c>
      <c r="AC82" s="869"/>
      <c r="AD82" s="869">
        <f>②基本情報!$AB$7</f>
        <v>0</v>
      </c>
      <c r="AE82" s="869"/>
      <c r="AF82" s="869"/>
      <c r="AG82" s="869"/>
      <c r="AH82" s="869"/>
      <c r="AI82" s="870"/>
    </row>
    <row r="83" spans="1:49" ht="18.75" customHeight="1">
      <c r="A83" s="871"/>
      <c r="B83" s="872"/>
      <c r="C83" s="873"/>
      <c r="D83" s="563"/>
      <c r="E83" s="563"/>
      <c r="F83" s="563"/>
      <c r="G83" s="563"/>
      <c r="H83" s="563"/>
      <c r="I83" s="563"/>
      <c r="J83" s="563"/>
      <c r="K83" s="563"/>
      <c r="L83" s="563"/>
      <c r="M83" s="858" t="str">
        <f>②基本情報!$N$8&amp;②基本情報!$R$8</f>
        <v>群馬県</v>
      </c>
      <c r="N83" s="859"/>
      <c r="O83" s="859"/>
      <c r="P83" s="859"/>
      <c r="Q83" s="859"/>
      <c r="R83" s="859"/>
      <c r="S83" s="859"/>
      <c r="T83" s="859"/>
      <c r="U83" s="859"/>
      <c r="V83" s="859"/>
      <c r="W83" s="859"/>
      <c r="X83" s="859"/>
      <c r="Y83" s="859"/>
      <c r="Z83" s="859"/>
      <c r="AA83" s="860"/>
      <c r="AB83" s="861" t="s">
        <v>124</v>
      </c>
      <c r="AC83" s="862"/>
      <c r="AD83" s="862">
        <f>②基本情報!$AB$11</f>
        <v>0</v>
      </c>
      <c r="AE83" s="862"/>
      <c r="AF83" s="862"/>
      <c r="AG83" s="862"/>
      <c r="AH83" s="862"/>
      <c r="AI83" s="863"/>
    </row>
    <row r="84" spans="1:49" ht="18.75" customHeight="1">
      <c r="A84" s="864" t="s">
        <v>41</v>
      </c>
      <c r="B84" s="865"/>
      <c r="C84" s="865"/>
      <c r="D84" s="865"/>
      <c r="E84" s="865"/>
      <c r="F84" s="865"/>
      <c r="G84" s="865"/>
      <c r="H84" s="866"/>
      <c r="I84" s="563" t="s">
        <v>12</v>
      </c>
      <c r="J84" s="563"/>
      <c r="K84" s="563"/>
      <c r="L84" s="864" t="s">
        <v>128</v>
      </c>
      <c r="M84" s="865"/>
      <c r="N84" s="865"/>
      <c r="O84" s="865"/>
      <c r="P84" s="865"/>
      <c r="Q84" s="865"/>
      <c r="R84" s="865"/>
      <c r="S84" s="865"/>
      <c r="T84" s="865"/>
      <c r="U84" s="865"/>
      <c r="V84" s="864" t="s">
        <v>130</v>
      </c>
      <c r="W84" s="865"/>
      <c r="X84" s="865"/>
      <c r="Y84" s="866"/>
      <c r="Z84" s="864" t="s">
        <v>42</v>
      </c>
      <c r="AA84" s="865"/>
      <c r="AB84" s="865"/>
      <c r="AC84" s="865"/>
      <c r="AD84" s="865"/>
      <c r="AE84" s="865"/>
      <c r="AF84" s="866"/>
      <c r="AG84" s="563" t="s">
        <v>12</v>
      </c>
      <c r="AH84" s="563"/>
      <c r="AI84" s="563"/>
    </row>
    <row r="85" spans="1:49" ht="18.75" customHeight="1">
      <c r="A85" s="868" t="s">
        <v>239</v>
      </c>
      <c r="B85" s="869"/>
      <c r="C85" s="892" t="str">
        <f>②基本情報!$P$15&amp;" "&amp;②基本情報!$W$15</f>
        <v xml:space="preserve"> </v>
      </c>
      <c r="D85" s="892"/>
      <c r="E85" s="892"/>
      <c r="F85" s="892"/>
      <c r="G85" s="892"/>
      <c r="H85" s="893"/>
      <c r="I85" s="885">
        <f>②基本情報!$E$15</f>
        <v>0</v>
      </c>
      <c r="J85" s="885"/>
      <c r="K85" s="885"/>
      <c r="L85" s="864" t="s">
        <v>129</v>
      </c>
      <c r="M85" s="865"/>
      <c r="N85" s="865">
        <f>②基本情報!$P$18</f>
        <v>0</v>
      </c>
      <c r="O85" s="865"/>
      <c r="P85" s="865"/>
      <c r="Q85" s="865"/>
      <c r="R85" s="865"/>
      <c r="S85" s="865"/>
      <c r="T85" s="865"/>
      <c r="U85" s="866"/>
      <c r="V85" s="868">
        <f>②基本情報!$B$34</f>
        <v>0</v>
      </c>
      <c r="W85" s="869"/>
      <c r="X85" s="869"/>
      <c r="Y85" s="870"/>
      <c r="Z85" s="868" t="s">
        <v>239</v>
      </c>
      <c r="AA85" s="869"/>
      <c r="AB85" s="892" t="str">
        <f>②基本情報!$L$33&amp;" "&amp;②基本情報!$Q$33</f>
        <v xml:space="preserve"> </v>
      </c>
      <c r="AC85" s="892"/>
      <c r="AD85" s="892"/>
      <c r="AE85" s="892"/>
      <c r="AF85" s="893"/>
      <c r="AG85" s="918">
        <f>②基本情報!$V$34</f>
        <v>0</v>
      </c>
      <c r="AH85" s="918"/>
      <c r="AI85" s="918"/>
      <c r="AM85" s="135"/>
      <c r="AN85" s="221"/>
      <c r="AO85" s="221"/>
      <c r="AP85" s="221"/>
      <c r="AQ85" s="221"/>
      <c r="AR85" s="221"/>
      <c r="AS85" s="221"/>
      <c r="AT85" s="221"/>
      <c r="AU85" s="221"/>
      <c r="AV85" s="221"/>
      <c r="AW85" s="222"/>
    </row>
    <row r="86" spans="1:49" ht="18.75" customHeight="1">
      <c r="A86" s="871" t="str">
        <f>②基本情報!$P$16&amp;" "&amp;②基本情報!$W$16</f>
        <v xml:space="preserve"> </v>
      </c>
      <c r="B86" s="872"/>
      <c r="C86" s="872"/>
      <c r="D86" s="872"/>
      <c r="E86" s="872"/>
      <c r="F86" s="872"/>
      <c r="G86" s="872"/>
      <c r="H86" s="873"/>
      <c r="I86" s="885"/>
      <c r="J86" s="885"/>
      <c r="K86" s="885"/>
      <c r="L86" s="871" t="s">
        <v>241</v>
      </c>
      <c r="M86" s="872"/>
      <c r="N86" s="872"/>
      <c r="O86" s="872"/>
      <c r="P86" s="872">
        <f>②基本情報!$P$20</f>
        <v>0</v>
      </c>
      <c r="Q86" s="872"/>
      <c r="R86" s="872"/>
      <c r="S86" s="872"/>
      <c r="T86" s="872"/>
      <c r="U86" s="873"/>
      <c r="V86" s="871"/>
      <c r="W86" s="872"/>
      <c r="X86" s="872"/>
      <c r="Y86" s="873"/>
      <c r="Z86" s="871" t="str">
        <f>②基本情報!$L$34&amp;" "&amp;②基本情報!$Q$34</f>
        <v xml:space="preserve"> </v>
      </c>
      <c r="AA86" s="872"/>
      <c r="AB86" s="872"/>
      <c r="AC86" s="872"/>
      <c r="AD86" s="872"/>
      <c r="AE86" s="872"/>
      <c r="AF86" s="873"/>
      <c r="AG86" s="918"/>
      <c r="AH86" s="918"/>
      <c r="AI86" s="918"/>
      <c r="AM86" s="135"/>
      <c r="AN86" s="221"/>
      <c r="AO86" s="221"/>
      <c r="AP86" s="221"/>
      <c r="AQ86" s="221"/>
      <c r="AR86" s="221"/>
      <c r="AS86" s="221"/>
      <c r="AT86" s="221"/>
      <c r="AU86" s="221"/>
      <c r="AV86" s="221"/>
      <c r="AW86" s="222"/>
    </row>
    <row r="87" spans="1:49" ht="18.75" customHeight="1">
      <c r="A87" s="864" t="s">
        <v>131</v>
      </c>
      <c r="B87" s="865"/>
      <c r="C87" s="865"/>
      <c r="D87" s="865"/>
      <c r="E87" s="865"/>
      <c r="F87" s="865"/>
      <c r="G87" s="865"/>
      <c r="H87" s="866"/>
      <c r="I87" s="563" t="s">
        <v>12</v>
      </c>
      <c r="J87" s="563"/>
      <c r="K87" s="563"/>
      <c r="L87" s="864" t="s">
        <v>132</v>
      </c>
      <c r="M87" s="865"/>
      <c r="N87" s="865"/>
      <c r="O87" s="865"/>
      <c r="P87" s="865"/>
      <c r="Q87" s="865"/>
      <c r="R87" s="865"/>
      <c r="S87" s="865"/>
      <c r="T87" s="865"/>
      <c r="U87" s="866"/>
      <c r="V87" s="864" t="s">
        <v>133</v>
      </c>
      <c r="W87" s="865"/>
      <c r="X87" s="865"/>
      <c r="Y87" s="865"/>
      <c r="Z87" s="865"/>
      <c r="AA87" s="865"/>
      <c r="AB87" s="865"/>
      <c r="AC87" s="865"/>
      <c r="AD87" s="865"/>
      <c r="AE87" s="865"/>
      <c r="AF87" s="865"/>
      <c r="AG87" s="865"/>
      <c r="AH87" s="865"/>
      <c r="AI87" s="866"/>
      <c r="AM87" s="135"/>
      <c r="AN87" s="221"/>
      <c r="AO87" s="221"/>
      <c r="AP87" s="221"/>
      <c r="AQ87" s="221"/>
      <c r="AR87" s="221"/>
      <c r="AS87" s="221"/>
      <c r="AT87" s="221"/>
      <c r="AU87" s="221"/>
      <c r="AV87" s="221"/>
      <c r="AW87" s="222"/>
    </row>
    <row r="88" spans="1:49" ht="18.75" customHeight="1">
      <c r="A88" s="868" t="s">
        <v>239</v>
      </c>
      <c r="B88" s="869"/>
      <c r="C88" s="892" t="str">
        <f>②基本情報!$P$24&amp;" "&amp;②基本情報!$W$24</f>
        <v xml:space="preserve"> </v>
      </c>
      <c r="D88" s="892"/>
      <c r="E88" s="892"/>
      <c r="F88" s="892"/>
      <c r="G88" s="892"/>
      <c r="H88" s="893"/>
      <c r="I88" s="900" t="str">
        <f>②基本情報!$N$8&amp;CHAR(10)&amp;"委員長"</f>
        <v>群馬県
委員長</v>
      </c>
      <c r="J88" s="901"/>
      <c r="K88" s="902"/>
      <c r="L88" s="868">
        <f>②基本情報!$P$27</f>
        <v>0</v>
      </c>
      <c r="M88" s="869"/>
      <c r="N88" s="869"/>
      <c r="O88" s="869"/>
      <c r="P88" s="869"/>
      <c r="Q88" s="869"/>
      <c r="R88" s="869"/>
      <c r="S88" s="869"/>
      <c r="T88" s="869"/>
      <c r="U88" s="870"/>
      <c r="V88" s="790" t="s">
        <v>129</v>
      </c>
      <c r="W88" s="791"/>
      <c r="X88" s="869"/>
      <c r="Y88" s="869"/>
      <c r="Z88" s="869"/>
      <c r="AA88" s="869"/>
      <c r="AB88" s="869"/>
      <c r="AC88" s="869"/>
      <c r="AD88" s="869"/>
      <c r="AE88" s="869"/>
      <c r="AF88" s="869"/>
      <c r="AG88" s="869"/>
      <c r="AH88" s="869"/>
      <c r="AI88" s="870"/>
    </row>
    <row r="89" spans="1:49" ht="18.75" customHeight="1">
      <c r="A89" s="871" t="str">
        <f>②基本情報!$P$25&amp;" "&amp;②基本情報!$W$25</f>
        <v xml:space="preserve"> </v>
      </c>
      <c r="B89" s="872"/>
      <c r="C89" s="872"/>
      <c r="D89" s="872"/>
      <c r="E89" s="872"/>
      <c r="F89" s="872"/>
      <c r="G89" s="872"/>
      <c r="H89" s="873"/>
      <c r="I89" s="903"/>
      <c r="J89" s="904"/>
      <c r="K89" s="905"/>
      <c r="L89" s="871"/>
      <c r="M89" s="872"/>
      <c r="N89" s="872"/>
      <c r="O89" s="872"/>
      <c r="P89" s="872"/>
      <c r="Q89" s="872"/>
      <c r="R89" s="872"/>
      <c r="S89" s="872"/>
      <c r="T89" s="872"/>
      <c r="U89" s="873"/>
      <c r="V89" s="871">
        <f>②基本情報!$P$29</f>
        <v>0</v>
      </c>
      <c r="W89" s="872"/>
      <c r="X89" s="872"/>
      <c r="Y89" s="872"/>
      <c r="Z89" s="872"/>
      <c r="AA89" s="872"/>
      <c r="AB89" s="872"/>
      <c r="AC89" s="872"/>
      <c r="AD89" s="872"/>
      <c r="AE89" s="872"/>
      <c r="AF89" s="872"/>
      <c r="AG89" s="872"/>
      <c r="AH89" s="872"/>
      <c r="AI89" s="873"/>
    </row>
    <row r="90" spans="1:49" ht="29.25" customHeight="1">
      <c r="A90" s="906" t="s">
        <v>135</v>
      </c>
      <c r="B90" s="906"/>
      <c r="C90" s="914" t="s">
        <v>134</v>
      </c>
      <c r="D90" s="914"/>
      <c r="E90" s="914"/>
      <c r="F90" s="914"/>
      <c r="G90" s="914"/>
      <c r="H90" s="914"/>
      <c r="I90" s="914"/>
      <c r="J90" s="914"/>
      <c r="K90" s="914"/>
      <c r="L90" s="914"/>
      <c r="M90" s="914"/>
      <c r="N90" s="914"/>
      <c r="O90" s="914"/>
      <c r="P90" s="914"/>
      <c r="Q90" s="914"/>
      <c r="R90" s="914"/>
      <c r="S90" s="914"/>
      <c r="T90" s="914"/>
      <c r="U90" s="914"/>
      <c r="V90" s="914"/>
      <c r="W90" s="914"/>
      <c r="X90" s="914"/>
      <c r="Y90" s="914"/>
      <c r="Z90" s="914"/>
      <c r="AA90" s="914"/>
      <c r="AB90" s="914"/>
      <c r="AC90" s="914"/>
      <c r="AD90" s="914"/>
      <c r="AE90" s="914"/>
      <c r="AF90" s="914"/>
      <c r="AG90" s="914"/>
      <c r="AH90" s="914"/>
      <c r="AI90" s="914"/>
    </row>
    <row r="91" spans="1:49" ht="15" customHeight="1">
      <c r="A91" s="145"/>
      <c r="B91" s="145"/>
      <c r="C91" s="915"/>
      <c r="D91" s="915"/>
      <c r="E91" s="915"/>
      <c r="F91" s="915"/>
      <c r="G91" s="915"/>
      <c r="H91" s="915"/>
      <c r="I91" s="915"/>
      <c r="J91" s="915"/>
      <c r="K91" s="915"/>
      <c r="L91" s="915"/>
      <c r="M91" s="915"/>
      <c r="N91" s="915"/>
      <c r="O91" s="915"/>
      <c r="P91" s="915"/>
      <c r="Q91" s="915"/>
      <c r="R91" s="915"/>
      <c r="S91" s="915"/>
      <c r="T91" s="915"/>
      <c r="U91" s="915"/>
      <c r="V91" s="915"/>
      <c r="W91" s="915"/>
      <c r="X91" s="915"/>
      <c r="Y91" s="915"/>
      <c r="Z91" s="915"/>
      <c r="AA91" s="915"/>
      <c r="AB91" s="915"/>
      <c r="AC91" s="915"/>
      <c r="AD91" s="915"/>
      <c r="AE91" s="915"/>
      <c r="AF91" s="915"/>
      <c r="AG91" s="915"/>
      <c r="AH91" s="915"/>
      <c r="AI91" s="915"/>
    </row>
    <row r="92" spans="1:49" ht="15" customHeight="1">
      <c r="A92" s="891" t="s">
        <v>136</v>
      </c>
      <c r="B92" s="891"/>
      <c r="C92" s="891" t="s">
        <v>137</v>
      </c>
      <c r="D92" s="891"/>
      <c r="E92" s="891"/>
      <c r="F92" s="891"/>
      <c r="G92" s="891"/>
      <c r="H92" s="891"/>
      <c r="I92" s="891"/>
      <c r="J92" s="891"/>
      <c r="K92" s="891"/>
      <c r="L92" s="891"/>
      <c r="M92" s="891"/>
      <c r="N92" s="891"/>
      <c r="O92" s="891"/>
      <c r="P92" s="891"/>
      <c r="Q92" s="891"/>
      <c r="R92" s="891"/>
      <c r="S92" s="891"/>
      <c r="T92" s="891"/>
      <c r="U92" s="891"/>
      <c r="V92" s="891"/>
      <c r="W92" s="891"/>
      <c r="X92" s="891"/>
      <c r="Y92" s="891"/>
      <c r="Z92" s="891"/>
      <c r="AA92" s="891"/>
      <c r="AB92" s="891"/>
      <c r="AC92" s="891"/>
      <c r="AD92" s="891"/>
      <c r="AE92" s="891"/>
      <c r="AF92" s="891"/>
      <c r="AG92" s="891"/>
      <c r="AH92" s="891"/>
      <c r="AI92" s="891"/>
    </row>
    <row r="93" spans="1:49" ht="15" customHeight="1">
      <c r="A93" s="868" t="s">
        <v>138</v>
      </c>
      <c r="B93" s="870"/>
      <c r="C93" s="885" t="s">
        <v>139</v>
      </c>
      <c r="D93" s="563"/>
      <c r="E93" s="563" t="s">
        <v>74</v>
      </c>
      <c r="F93" s="563"/>
      <c r="G93" s="563"/>
      <c r="H93" s="563"/>
      <c r="I93" s="563"/>
      <c r="J93" s="563"/>
      <c r="K93" s="563" t="s">
        <v>58</v>
      </c>
      <c r="L93" s="563"/>
      <c r="M93" s="563"/>
      <c r="N93" s="563"/>
      <c r="O93" s="563"/>
      <c r="P93" s="563"/>
      <c r="Q93" s="910" t="s">
        <v>53</v>
      </c>
      <c r="R93" s="910" t="s">
        <v>146</v>
      </c>
      <c r="S93" s="563" t="s">
        <v>55</v>
      </c>
      <c r="T93" s="563"/>
      <c r="U93" s="563"/>
      <c r="V93" s="563"/>
      <c r="W93" s="563" t="s">
        <v>56</v>
      </c>
      <c r="X93" s="563"/>
      <c r="Y93" s="563" t="s">
        <v>57</v>
      </c>
      <c r="Z93" s="563"/>
      <c r="AA93" s="911" t="s">
        <v>143</v>
      </c>
      <c r="AB93" s="911"/>
      <c r="AC93" s="911"/>
      <c r="AD93" s="911"/>
      <c r="AE93" s="876" t="s">
        <v>144</v>
      </c>
      <c r="AF93" s="916"/>
      <c r="AG93" s="877"/>
      <c r="AH93" s="563" t="s">
        <v>145</v>
      </c>
      <c r="AI93" s="563"/>
      <c r="AN93" s="131" t="str">
        <f>②基本情報!L112&amp;②基本情報!Q112&amp;②基本情報!AA112</f>
        <v/>
      </c>
    </row>
    <row r="94" spans="1:49" ht="15" customHeight="1">
      <c r="A94" s="871"/>
      <c r="B94" s="873"/>
      <c r="C94" s="563"/>
      <c r="D94" s="563"/>
      <c r="E94" s="907" t="s">
        <v>52</v>
      </c>
      <c r="F94" s="908"/>
      <c r="G94" s="909"/>
      <c r="H94" s="908" t="s">
        <v>21</v>
      </c>
      <c r="I94" s="908"/>
      <c r="J94" s="912"/>
      <c r="K94" s="907" t="s">
        <v>92</v>
      </c>
      <c r="L94" s="908"/>
      <c r="M94" s="908"/>
      <c r="N94" s="913" t="s">
        <v>93</v>
      </c>
      <c r="O94" s="908"/>
      <c r="P94" s="912"/>
      <c r="Q94" s="910"/>
      <c r="R94" s="910"/>
      <c r="S94" s="563"/>
      <c r="T94" s="563"/>
      <c r="U94" s="563"/>
      <c r="V94" s="563"/>
      <c r="W94" s="563"/>
      <c r="X94" s="563"/>
      <c r="Y94" s="563"/>
      <c r="Z94" s="563"/>
      <c r="AA94" s="911"/>
      <c r="AB94" s="911"/>
      <c r="AC94" s="911"/>
      <c r="AD94" s="911"/>
      <c r="AE94" s="878"/>
      <c r="AF94" s="917"/>
      <c r="AG94" s="879"/>
      <c r="AH94" s="563"/>
      <c r="AI94" s="563"/>
      <c r="AJ94" s="135"/>
    </row>
    <row r="95" spans="1:49" ht="33.75" customHeight="1">
      <c r="A95" s="563" t="str">
        <f>IF($AN95=0,"",VLOOKUP($AN95,③男入力!$B$10:$AX$33,40))</f>
        <v/>
      </c>
      <c r="B95" s="563"/>
      <c r="C95" s="563">
        <f>⑥男選手!$AE26</f>
        <v>0</v>
      </c>
      <c r="D95" s="563"/>
      <c r="E95" s="563" t="str">
        <f>IF($AN95=0,"",VLOOKUP($AN95,③男入力!$B$10:$AX$33,3))</f>
        <v/>
      </c>
      <c r="F95" s="563"/>
      <c r="G95" s="864"/>
      <c r="H95" s="887" t="str">
        <f>IF($AN95=0,"",VLOOKUP($AN95,③男入力!$B$10:$AX$33,7))</f>
        <v/>
      </c>
      <c r="I95" s="865"/>
      <c r="J95" s="866"/>
      <c r="K95" s="563" t="str">
        <f>IF($AN95=0,"",VLOOKUP($AN95,③男入力!$B$10:$AX$33,11))</f>
        <v/>
      </c>
      <c r="L95" s="563"/>
      <c r="M95" s="920"/>
      <c r="N95" s="866" t="str">
        <f>IF($AN95=0,"",VLOOKUP($AN95,③男入力!$B$10:$AX$33,15))</f>
        <v/>
      </c>
      <c r="O95" s="563"/>
      <c r="P95" s="563"/>
      <c r="Q95" s="249" t="str">
        <f>IF($AN95=0,"",VLOOKUP($AN95,③男入力!$B$10:$AX$33,19))</f>
        <v/>
      </c>
      <c r="R95" s="249" t="str">
        <f>IF($AN95=0,"",VLOOKUP($AN95,③男入力!$B$10:$AX$33,21))</f>
        <v/>
      </c>
      <c r="S95" s="921" t="str">
        <f>IF($AN95=0,"",VLOOKUP($AN95,③男入力!$B$10:$AX$33,23))</f>
        <v/>
      </c>
      <c r="T95" s="921"/>
      <c r="U95" s="921"/>
      <c r="V95" s="921"/>
      <c r="W95" s="563" t="str">
        <f>IF($AN95=0,"",VLOOKUP($AN95,③男入力!$B$10:$AX$33,34))</f>
        <v/>
      </c>
      <c r="X95" s="563"/>
      <c r="Y95" s="563" t="str">
        <f>IF($AN95=0,"",VLOOKUP($AN95,③男入力!$B$10:$AX$33,37))</f>
        <v/>
      </c>
      <c r="Z95" s="563"/>
      <c r="AA95" s="563" t="str">
        <f>IF($AN95=0,"",VLOOKUP($AN95,③男入力!$B$10:$BA$33,44)&amp;VLOOKUP($AN95,③男入力!$B$10:$BA$33,45))</f>
        <v/>
      </c>
      <c r="AB95" s="563"/>
      <c r="AC95" s="563"/>
      <c r="AD95" s="563"/>
      <c r="AE95" s="919" t="str">
        <f>IF($AN95=0,"",VLOOKUP($AN95,③男入力!$B$10:$BA$33,46))</f>
        <v/>
      </c>
      <c r="AF95" s="919"/>
      <c r="AG95" s="919"/>
      <c r="AH95" s="563"/>
      <c r="AI95" s="563"/>
      <c r="AJ95" s="135"/>
      <c r="AN95" s="220">
        <f>⑥男選手!AD26</f>
        <v>0</v>
      </c>
    </row>
    <row r="96" spans="1:49" ht="33.75" customHeight="1">
      <c r="A96" s="563" t="str">
        <f>IF($AN96=0,"",VLOOKUP($AN96,③男入力!$B$10:$AX$33,40))</f>
        <v/>
      </c>
      <c r="B96" s="563"/>
      <c r="C96" s="563">
        <f>⑥男選手!$AE27</f>
        <v>0</v>
      </c>
      <c r="D96" s="563"/>
      <c r="E96" s="563" t="str">
        <f>IF($AN96=0,"",VLOOKUP($AN96,③男入力!$B$10:$AX$33,3))</f>
        <v/>
      </c>
      <c r="F96" s="563"/>
      <c r="G96" s="864"/>
      <c r="H96" s="887" t="str">
        <f>IF($AN96=0,"",VLOOKUP($AN96,③男入力!$B$10:$AX$33,7))</f>
        <v/>
      </c>
      <c r="I96" s="865"/>
      <c r="J96" s="866"/>
      <c r="K96" s="563" t="str">
        <f>IF($AN96=0,"",VLOOKUP($AN96,③男入力!$B$10:$AX$33,11))</f>
        <v/>
      </c>
      <c r="L96" s="563"/>
      <c r="M96" s="920"/>
      <c r="N96" s="866" t="str">
        <f>IF($AN96=0,"",VLOOKUP($AN96,③男入力!$B$10:$AX$33,15))</f>
        <v/>
      </c>
      <c r="O96" s="563"/>
      <c r="P96" s="563"/>
      <c r="Q96" s="249" t="str">
        <f>IF($AN96=0,"",VLOOKUP($AN96,③男入力!$B$10:$AX$33,19))</f>
        <v/>
      </c>
      <c r="R96" s="249" t="str">
        <f>IF($AN96=0,"",VLOOKUP($AN96,③男入力!$B$10:$AX$33,21))</f>
        <v/>
      </c>
      <c r="S96" s="921" t="str">
        <f>IF($AN96=0,"",VLOOKUP($AN96,③男入力!$B$10:$AX$33,23))</f>
        <v/>
      </c>
      <c r="T96" s="921"/>
      <c r="U96" s="921"/>
      <c r="V96" s="921"/>
      <c r="W96" s="563" t="str">
        <f>IF($AN96=0,"",VLOOKUP($AN96,③男入力!$B$10:$AX$33,34))</f>
        <v/>
      </c>
      <c r="X96" s="563"/>
      <c r="Y96" s="563" t="str">
        <f>IF($AN96=0,"",VLOOKUP($AN96,③男入力!$B$10:$AX$33,37))</f>
        <v/>
      </c>
      <c r="Z96" s="563"/>
      <c r="AA96" s="563" t="str">
        <f>IF($AN96=0,"",VLOOKUP($AN96,③男入力!$B$10:$BA$33,44)&amp;VLOOKUP($AN96,③男入力!$B$10:$BA$33,45))</f>
        <v/>
      </c>
      <c r="AB96" s="563"/>
      <c r="AC96" s="563"/>
      <c r="AD96" s="563"/>
      <c r="AE96" s="919" t="str">
        <f>IF($AN96=0,"",VLOOKUP($AN96,③男入力!$B$10:$BA$33,46))</f>
        <v/>
      </c>
      <c r="AF96" s="919"/>
      <c r="AG96" s="919"/>
      <c r="AH96" s="563"/>
      <c r="AI96" s="563"/>
      <c r="AN96" s="220">
        <f>⑥男選手!AD27</f>
        <v>0</v>
      </c>
    </row>
    <row r="97" spans="1:42" ht="33.75" customHeight="1">
      <c r="A97" s="563" t="str">
        <f>IF($AN97=0,"",VLOOKUP($AN97,③男入力!$B$10:$AX$33,40))</f>
        <v/>
      </c>
      <c r="B97" s="563"/>
      <c r="C97" s="563">
        <f>⑥男選手!$AE28</f>
        <v>0</v>
      </c>
      <c r="D97" s="563"/>
      <c r="E97" s="563" t="str">
        <f>IF($AN97=0,"",VLOOKUP($AN97,③男入力!$B$10:$AX$33,3))</f>
        <v/>
      </c>
      <c r="F97" s="563"/>
      <c r="G97" s="864"/>
      <c r="H97" s="887" t="str">
        <f>IF($AN97=0,"",VLOOKUP($AN97,③男入力!$B$10:$AX$33,7))</f>
        <v/>
      </c>
      <c r="I97" s="865"/>
      <c r="J97" s="866"/>
      <c r="K97" s="563" t="str">
        <f>IF($AN97=0,"",VLOOKUP($AN97,③男入力!$B$10:$AX$33,11))</f>
        <v/>
      </c>
      <c r="L97" s="563"/>
      <c r="M97" s="920"/>
      <c r="N97" s="866" t="str">
        <f>IF($AN97=0,"",VLOOKUP($AN97,③男入力!$B$10:$AX$33,15))</f>
        <v/>
      </c>
      <c r="O97" s="563"/>
      <c r="P97" s="563"/>
      <c r="Q97" s="249" t="str">
        <f>IF($AN97=0,"",VLOOKUP($AN97,③男入力!$B$10:$AX$33,19))</f>
        <v/>
      </c>
      <c r="R97" s="249" t="str">
        <f>IF($AN97=0,"",VLOOKUP($AN97,③男入力!$B$10:$AX$33,21))</f>
        <v/>
      </c>
      <c r="S97" s="921" t="str">
        <f>IF($AN97=0,"",VLOOKUP($AN97,③男入力!$B$10:$AX$33,23))</f>
        <v/>
      </c>
      <c r="T97" s="921"/>
      <c r="U97" s="921"/>
      <c r="V97" s="921"/>
      <c r="W97" s="563" t="str">
        <f>IF($AN97=0,"",VLOOKUP($AN97,③男入力!$B$10:$AX$33,34))</f>
        <v/>
      </c>
      <c r="X97" s="563"/>
      <c r="Y97" s="563" t="str">
        <f>IF($AN97=0,"",VLOOKUP($AN97,③男入力!$B$10:$AX$33,37))</f>
        <v/>
      </c>
      <c r="Z97" s="563"/>
      <c r="AA97" s="563" t="str">
        <f>IF($AN97=0,"",VLOOKUP($AN97,③男入力!$B$10:$BA$33,44)&amp;VLOOKUP($AN97,③男入力!$B$10:$BA$33,45))</f>
        <v/>
      </c>
      <c r="AB97" s="563"/>
      <c r="AC97" s="563"/>
      <c r="AD97" s="563"/>
      <c r="AE97" s="919" t="str">
        <f>IF($AN97=0,"",VLOOKUP($AN97,③男入力!$B$10:$BA$33,46))</f>
        <v/>
      </c>
      <c r="AF97" s="919"/>
      <c r="AG97" s="919"/>
      <c r="AH97" s="563"/>
      <c r="AI97" s="563"/>
      <c r="AN97" s="220">
        <f>⑥男選手!AD28</f>
        <v>0</v>
      </c>
    </row>
    <row r="98" spans="1:42" ht="33.75" customHeight="1">
      <c r="A98" s="563" t="str">
        <f>IF($AN98=0,"",VLOOKUP($AN98,③男入力!$B$10:$AX$33,40))</f>
        <v/>
      </c>
      <c r="B98" s="563"/>
      <c r="C98" s="563">
        <f>⑥男選手!$AE29</f>
        <v>0</v>
      </c>
      <c r="D98" s="563"/>
      <c r="E98" s="563" t="str">
        <f>IF($AN98=0,"",VLOOKUP($AN98,③男入力!$B$10:$AX$33,3))</f>
        <v/>
      </c>
      <c r="F98" s="563"/>
      <c r="G98" s="864"/>
      <c r="H98" s="887" t="str">
        <f>IF($AN98=0,"",VLOOKUP($AN98,③男入力!$B$10:$AX$33,7))</f>
        <v/>
      </c>
      <c r="I98" s="865"/>
      <c r="J98" s="866"/>
      <c r="K98" s="563" t="str">
        <f>IF($AN98=0,"",VLOOKUP($AN98,③男入力!$B$10:$AX$33,11))</f>
        <v/>
      </c>
      <c r="L98" s="563"/>
      <c r="M98" s="920"/>
      <c r="N98" s="866" t="str">
        <f>IF($AN98=0,"",VLOOKUP($AN98,③男入力!$B$10:$AX$33,15))</f>
        <v/>
      </c>
      <c r="O98" s="563"/>
      <c r="P98" s="563"/>
      <c r="Q98" s="249" t="str">
        <f>IF($AN98=0,"",VLOOKUP($AN98,③男入力!$B$10:$AX$33,19))</f>
        <v/>
      </c>
      <c r="R98" s="249" t="str">
        <f>IF($AN98=0,"",VLOOKUP($AN98,③男入力!$B$10:$AX$33,21))</f>
        <v/>
      </c>
      <c r="S98" s="921" t="str">
        <f>IF($AN98=0,"",VLOOKUP($AN98,③男入力!$B$10:$AX$33,23))</f>
        <v/>
      </c>
      <c r="T98" s="921"/>
      <c r="U98" s="921"/>
      <c r="V98" s="921"/>
      <c r="W98" s="563" t="str">
        <f>IF($AN98=0,"",VLOOKUP($AN98,③男入力!$B$10:$AX$33,34))</f>
        <v/>
      </c>
      <c r="X98" s="563"/>
      <c r="Y98" s="563" t="str">
        <f>IF($AN98=0,"",VLOOKUP($AN98,③男入力!$B$10:$AX$33,37))</f>
        <v/>
      </c>
      <c r="Z98" s="563"/>
      <c r="AA98" s="563" t="str">
        <f>IF($AN98=0,"",VLOOKUP($AN98,③男入力!$B$10:$BA$33,44)&amp;VLOOKUP($AN98,③男入力!$B$10:$BA$33,45))</f>
        <v/>
      </c>
      <c r="AB98" s="563"/>
      <c r="AC98" s="563"/>
      <c r="AD98" s="563"/>
      <c r="AE98" s="919" t="str">
        <f>IF($AN98=0,"",VLOOKUP($AN98,③男入力!$B$10:$BA$33,46))</f>
        <v/>
      </c>
      <c r="AF98" s="919"/>
      <c r="AG98" s="919"/>
      <c r="AH98" s="563"/>
      <c r="AI98" s="563"/>
      <c r="AN98" s="220">
        <f>⑥男選手!AD29</f>
        <v>0</v>
      </c>
    </row>
    <row r="99" spans="1:42" ht="33.75" customHeight="1">
      <c r="A99" s="563" t="str">
        <f>IF($AN99=0,"",VLOOKUP($AN99,③男入力!$B$10:$AX$33,40))</f>
        <v/>
      </c>
      <c r="B99" s="563"/>
      <c r="C99" s="563">
        <f>⑥男選手!$AE30</f>
        <v>0</v>
      </c>
      <c r="D99" s="563"/>
      <c r="E99" s="563" t="str">
        <f>IF($AN99=0,"",VLOOKUP($AN99,③男入力!$B$10:$AX$33,3))</f>
        <v/>
      </c>
      <c r="F99" s="563"/>
      <c r="G99" s="864"/>
      <c r="H99" s="887" t="str">
        <f>IF($AN99=0,"",VLOOKUP($AN99,③男入力!$B$10:$AX$33,7))</f>
        <v/>
      </c>
      <c r="I99" s="865"/>
      <c r="J99" s="866"/>
      <c r="K99" s="563" t="str">
        <f>IF($AN99=0,"",VLOOKUP($AN99,③男入力!$B$10:$AX$33,11))</f>
        <v/>
      </c>
      <c r="L99" s="563"/>
      <c r="M99" s="920"/>
      <c r="N99" s="866" t="str">
        <f>IF($AN99=0,"",VLOOKUP($AN99,③男入力!$B$10:$AX$33,15))</f>
        <v/>
      </c>
      <c r="O99" s="563"/>
      <c r="P99" s="563"/>
      <c r="Q99" s="249" t="str">
        <f>IF($AN99=0,"",VLOOKUP($AN99,③男入力!$B$10:$AX$33,19))</f>
        <v/>
      </c>
      <c r="R99" s="249" t="str">
        <f>IF($AN99=0,"",VLOOKUP($AN99,③男入力!$B$10:$AX$33,21))</f>
        <v/>
      </c>
      <c r="S99" s="921" t="str">
        <f>IF($AN99=0,"",VLOOKUP($AN99,③男入力!$B$10:$AX$33,23))</f>
        <v/>
      </c>
      <c r="T99" s="921"/>
      <c r="U99" s="921"/>
      <c r="V99" s="921"/>
      <c r="W99" s="563" t="str">
        <f>IF($AN99=0,"",VLOOKUP($AN99,③男入力!$B$10:$AX$33,34))</f>
        <v/>
      </c>
      <c r="X99" s="563"/>
      <c r="Y99" s="563" t="str">
        <f>IF($AN99=0,"",VLOOKUP($AN99,③男入力!$B$10:$AX$33,37))</f>
        <v/>
      </c>
      <c r="Z99" s="563"/>
      <c r="AA99" s="563" t="str">
        <f>IF($AN99=0,"",VLOOKUP($AN99,③男入力!$B$10:$BA$33,44)&amp;VLOOKUP($AN99,③男入力!$B$10:$BA$33,45))</f>
        <v/>
      </c>
      <c r="AB99" s="563"/>
      <c r="AC99" s="563"/>
      <c r="AD99" s="563"/>
      <c r="AE99" s="919" t="str">
        <f>IF($AN99=0,"",VLOOKUP($AN99,③男入力!$B$10:$BA$33,46))</f>
        <v/>
      </c>
      <c r="AF99" s="919"/>
      <c r="AG99" s="919"/>
      <c r="AH99" s="563"/>
      <c r="AI99" s="563"/>
      <c r="AN99" s="220">
        <f>⑥男選手!AD30</f>
        <v>0</v>
      </c>
    </row>
    <row r="100" spans="1:42" ht="33.75" customHeight="1">
      <c r="A100" s="563" t="str">
        <f>IF($AN100=0,"",VLOOKUP($AN100,③男入力!$B$10:$AX$33,40))</f>
        <v/>
      </c>
      <c r="B100" s="563"/>
      <c r="C100" s="563">
        <f>⑥男選手!$AE31</f>
        <v>0</v>
      </c>
      <c r="D100" s="563"/>
      <c r="E100" s="563" t="str">
        <f>IF($AN100=0,"",VLOOKUP($AN100,③男入力!$B$10:$AX$33,3))</f>
        <v/>
      </c>
      <c r="F100" s="563"/>
      <c r="G100" s="864"/>
      <c r="H100" s="887" t="str">
        <f>IF($AN100=0,"",VLOOKUP($AN100,③男入力!$B$10:$AX$33,7))</f>
        <v/>
      </c>
      <c r="I100" s="865"/>
      <c r="J100" s="866"/>
      <c r="K100" s="563" t="str">
        <f>IF($AN100=0,"",VLOOKUP($AN100,③男入力!$B$10:$AX$33,11))</f>
        <v/>
      </c>
      <c r="L100" s="563"/>
      <c r="M100" s="920"/>
      <c r="N100" s="866" t="str">
        <f>IF($AN100=0,"",VLOOKUP($AN100,③男入力!$B$10:$AX$33,15))</f>
        <v/>
      </c>
      <c r="O100" s="563"/>
      <c r="P100" s="563"/>
      <c r="Q100" s="249" t="str">
        <f>IF($AN100=0,"",VLOOKUP($AN100,③男入力!$B$10:$AX$33,19))</f>
        <v/>
      </c>
      <c r="R100" s="249" t="str">
        <f>IF($AN100=0,"",VLOOKUP($AN100,③男入力!$B$10:$AX$33,21))</f>
        <v/>
      </c>
      <c r="S100" s="921" t="str">
        <f>IF($AN100=0,"",VLOOKUP($AN100,③男入力!$B$10:$AX$33,23))</f>
        <v/>
      </c>
      <c r="T100" s="921"/>
      <c r="U100" s="921"/>
      <c r="V100" s="921"/>
      <c r="W100" s="563" t="str">
        <f>IF($AN100=0,"",VLOOKUP($AN100,③男入力!$B$10:$AX$33,34))</f>
        <v/>
      </c>
      <c r="X100" s="563"/>
      <c r="Y100" s="563" t="str">
        <f>IF($AN100=0,"",VLOOKUP($AN100,③男入力!$B$10:$AX$33,37))</f>
        <v/>
      </c>
      <c r="Z100" s="563"/>
      <c r="AA100" s="563" t="str">
        <f>IF($AN100=0,"",VLOOKUP($AN100,③男入力!$B$10:$BA$33,44)&amp;VLOOKUP($AN100,③男入力!$B$10:$BA$33,45))</f>
        <v/>
      </c>
      <c r="AB100" s="563"/>
      <c r="AC100" s="563"/>
      <c r="AD100" s="563"/>
      <c r="AE100" s="919" t="str">
        <f>IF($AN100=0,"",VLOOKUP($AN100,③男入力!$B$10:$BA$33,46))</f>
        <v/>
      </c>
      <c r="AF100" s="919"/>
      <c r="AG100" s="919"/>
      <c r="AH100" s="563"/>
      <c r="AI100" s="563"/>
      <c r="AN100" s="220">
        <f>⑥男選手!AD31</f>
        <v>0</v>
      </c>
    </row>
    <row r="101" spans="1:42" ht="33.75" customHeight="1">
      <c r="A101" s="563" t="str">
        <f>IF($AN101=0,"",VLOOKUP($AN101,③男入力!$B$10:$AX$33,40))</f>
        <v/>
      </c>
      <c r="B101" s="563"/>
      <c r="C101" s="563">
        <f>⑥男選手!$AE32</f>
        <v>0</v>
      </c>
      <c r="D101" s="563"/>
      <c r="E101" s="563" t="str">
        <f>IF($AN101=0,"",VLOOKUP($AN101,③男入力!$B$10:$AX$33,3))</f>
        <v/>
      </c>
      <c r="F101" s="563"/>
      <c r="G101" s="864"/>
      <c r="H101" s="887" t="str">
        <f>IF($AN101=0,"",VLOOKUP($AN101,③男入力!$B$10:$AX$33,7))</f>
        <v/>
      </c>
      <c r="I101" s="865"/>
      <c r="J101" s="866"/>
      <c r="K101" s="563" t="str">
        <f>IF($AN101=0,"",VLOOKUP($AN101,③男入力!$B$10:$AX$33,11))</f>
        <v/>
      </c>
      <c r="L101" s="563"/>
      <c r="M101" s="920"/>
      <c r="N101" s="866" t="str">
        <f>IF($AN101=0,"",VLOOKUP($AN101,③男入力!$B$10:$AX$33,15))</f>
        <v/>
      </c>
      <c r="O101" s="563"/>
      <c r="P101" s="563"/>
      <c r="Q101" s="249" t="str">
        <f>IF($AN101=0,"",VLOOKUP($AN101,③男入力!$B$10:$AX$33,19))</f>
        <v/>
      </c>
      <c r="R101" s="249" t="str">
        <f>IF($AN101=0,"",VLOOKUP($AN101,③男入力!$B$10:$AX$33,21))</f>
        <v/>
      </c>
      <c r="S101" s="921" t="str">
        <f>IF($AN101=0,"",VLOOKUP($AN101,③男入力!$B$10:$AX$33,23))</f>
        <v/>
      </c>
      <c r="T101" s="921"/>
      <c r="U101" s="921"/>
      <c r="V101" s="921"/>
      <c r="W101" s="563" t="str">
        <f>IF($AN101=0,"",VLOOKUP($AN101,③男入力!$B$10:$AX$33,34))</f>
        <v/>
      </c>
      <c r="X101" s="563"/>
      <c r="Y101" s="563" t="str">
        <f>IF($AN101=0,"",VLOOKUP($AN101,③男入力!$B$10:$AX$33,37))</f>
        <v/>
      </c>
      <c r="Z101" s="563"/>
      <c r="AA101" s="563" t="str">
        <f>IF($AN101=0,"",VLOOKUP($AN101,③男入力!$B$10:$BA$33,44)&amp;VLOOKUP($AN101,③男入力!$B$10:$BA$33,45))</f>
        <v/>
      </c>
      <c r="AB101" s="563"/>
      <c r="AC101" s="563"/>
      <c r="AD101" s="563"/>
      <c r="AE101" s="919" t="str">
        <f>IF($AN101=0,"",VLOOKUP($AN101,③男入力!$B$10:$BA$33,46))</f>
        <v/>
      </c>
      <c r="AF101" s="919"/>
      <c r="AG101" s="919"/>
      <c r="AH101" s="563"/>
      <c r="AI101" s="563"/>
      <c r="AN101" s="220">
        <f>⑥男選手!AD32</f>
        <v>0</v>
      </c>
    </row>
    <row r="102" spans="1:42" ht="33.75" customHeight="1">
      <c r="A102" s="563" t="str">
        <f>IF($AN102=0,"",VLOOKUP($AN102,③男入力!$B$10:$AX$33,40))</f>
        <v/>
      </c>
      <c r="B102" s="563"/>
      <c r="C102" s="563">
        <f>⑥男選手!$AE33</f>
        <v>0</v>
      </c>
      <c r="D102" s="563"/>
      <c r="E102" s="563" t="str">
        <f>IF($AN102=0,"",VLOOKUP($AN102,③男入力!$B$10:$AX$33,3))</f>
        <v/>
      </c>
      <c r="F102" s="563"/>
      <c r="G102" s="864"/>
      <c r="H102" s="887" t="str">
        <f>IF($AN102=0,"",VLOOKUP($AN102,③男入力!$B$10:$AX$33,7))</f>
        <v/>
      </c>
      <c r="I102" s="865"/>
      <c r="J102" s="866"/>
      <c r="K102" s="563" t="str">
        <f>IF($AN102=0,"",VLOOKUP($AN102,③男入力!$B$10:$AX$33,11))</f>
        <v/>
      </c>
      <c r="L102" s="563"/>
      <c r="M102" s="920"/>
      <c r="N102" s="866" t="str">
        <f>IF($AN102=0,"",VLOOKUP($AN102,③男入力!$B$10:$AX$33,15))</f>
        <v/>
      </c>
      <c r="O102" s="563"/>
      <c r="P102" s="563"/>
      <c r="Q102" s="249" t="str">
        <f>IF($AN102=0,"",VLOOKUP($AN102,③男入力!$B$10:$AX$33,19))</f>
        <v/>
      </c>
      <c r="R102" s="249" t="str">
        <f>IF($AN102=0,"",VLOOKUP($AN102,③男入力!$B$10:$AX$33,21))</f>
        <v/>
      </c>
      <c r="S102" s="921" t="str">
        <f>IF($AN102=0,"",VLOOKUP($AN102,③男入力!$B$10:$AX$33,23))</f>
        <v/>
      </c>
      <c r="T102" s="921"/>
      <c r="U102" s="921"/>
      <c r="V102" s="921"/>
      <c r="W102" s="563" t="str">
        <f>IF($AN102=0,"",VLOOKUP($AN102,③男入力!$B$10:$AX$33,34))</f>
        <v/>
      </c>
      <c r="X102" s="563"/>
      <c r="Y102" s="563" t="str">
        <f>IF($AN102=0,"",VLOOKUP($AN102,③男入力!$B$10:$AX$33,37))</f>
        <v/>
      </c>
      <c r="Z102" s="563"/>
      <c r="AA102" s="563" t="str">
        <f>IF($AN102=0,"",VLOOKUP($AN102,③男入力!$B$10:$BA$33,44)&amp;VLOOKUP($AN102,③男入力!$B$10:$BA$33,45))</f>
        <v/>
      </c>
      <c r="AB102" s="563"/>
      <c r="AC102" s="563"/>
      <c r="AD102" s="563"/>
      <c r="AE102" s="919" t="str">
        <f>IF($AN102=0,"",VLOOKUP($AN102,③男入力!$B$10:$BA$33,46))</f>
        <v/>
      </c>
      <c r="AF102" s="919"/>
      <c r="AG102" s="919"/>
      <c r="AH102" s="563"/>
      <c r="AI102" s="563"/>
      <c r="AN102" s="220">
        <f>⑥男選手!AD33</f>
        <v>0</v>
      </c>
    </row>
    <row r="103" spans="1:42" ht="30" customHeight="1">
      <c r="A103" s="914" t="s">
        <v>150</v>
      </c>
      <c r="B103" s="914"/>
      <c r="C103" s="914" t="s">
        <v>244</v>
      </c>
      <c r="D103" s="914"/>
      <c r="E103" s="914"/>
      <c r="F103" s="914"/>
      <c r="G103" s="914"/>
      <c r="H103" s="914"/>
      <c r="I103" s="914"/>
      <c r="J103" s="914"/>
      <c r="K103" s="914"/>
      <c r="L103" s="914"/>
      <c r="M103" s="914"/>
      <c r="N103" s="914"/>
      <c r="O103" s="914"/>
      <c r="P103" s="914"/>
      <c r="Q103" s="914"/>
      <c r="R103" s="914"/>
      <c r="S103" s="914"/>
      <c r="T103" s="914"/>
      <c r="U103" s="914"/>
      <c r="V103" s="914"/>
      <c r="W103" s="914"/>
      <c r="X103" s="914"/>
      <c r="Y103" s="914"/>
      <c r="Z103" s="914"/>
      <c r="AA103" s="914"/>
      <c r="AB103" s="914"/>
      <c r="AC103" s="914"/>
      <c r="AD103" s="914"/>
      <c r="AE103" s="914"/>
      <c r="AF103" s="914"/>
      <c r="AG103" s="914"/>
      <c r="AH103" s="914"/>
      <c r="AI103" s="914"/>
    </row>
    <row r="104" spans="1:42" ht="15" customHeight="1">
      <c r="A104" s="880" t="s">
        <v>149</v>
      </c>
      <c r="B104" s="880"/>
      <c r="C104" s="880" t="s">
        <v>175</v>
      </c>
      <c r="D104" s="880"/>
      <c r="E104" s="880"/>
      <c r="F104" s="880"/>
      <c r="G104" s="880"/>
      <c r="H104" s="880"/>
      <c r="I104" s="880"/>
      <c r="J104" s="880"/>
      <c r="K104" s="880"/>
      <c r="L104" s="880"/>
      <c r="M104" s="880"/>
      <c r="N104" s="880"/>
      <c r="O104" s="880"/>
      <c r="P104" s="880"/>
      <c r="Q104" s="880"/>
      <c r="R104" s="880"/>
      <c r="S104" s="880"/>
      <c r="T104" s="880"/>
      <c r="U104" s="880"/>
      <c r="V104" s="880"/>
      <c r="W104" s="880"/>
      <c r="X104" s="880"/>
      <c r="Y104" s="880"/>
      <c r="Z104" s="880"/>
      <c r="AA104" s="880"/>
      <c r="AB104" s="880"/>
      <c r="AC104" s="880"/>
      <c r="AD104" s="880"/>
      <c r="AE104" s="880"/>
      <c r="AF104" s="880"/>
      <c r="AG104" s="880"/>
      <c r="AH104" s="880"/>
      <c r="AI104" s="880"/>
    </row>
    <row r="105" spans="1:42" ht="30" customHeight="1">
      <c r="A105" s="137" t="s">
        <v>148</v>
      </c>
      <c r="B105" s="136"/>
      <c r="C105" s="881" t="s">
        <v>147</v>
      </c>
      <c r="D105" s="881"/>
      <c r="E105" s="881"/>
      <c r="F105" s="881"/>
      <c r="G105" s="881"/>
      <c r="H105" s="881"/>
      <c r="I105" s="881"/>
      <c r="J105" s="881"/>
      <c r="K105" s="881"/>
      <c r="L105" s="881"/>
      <c r="M105" s="881"/>
      <c r="N105" s="881"/>
      <c r="O105" s="881"/>
      <c r="P105" s="881"/>
      <c r="Q105" s="881"/>
      <c r="R105" s="881"/>
      <c r="S105" s="881"/>
      <c r="T105" s="881"/>
      <c r="U105" s="881"/>
      <c r="V105" s="881"/>
      <c r="W105" s="881"/>
      <c r="X105" s="881"/>
      <c r="Y105" s="881"/>
      <c r="Z105" s="881"/>
      <c r="AA105" s="881"/>
      <c r="AB105" s="881"/>
      <c r="AC105" s="881"/>
      <c r="AD105" s="881"/>
      <c r="AE105" s="881"/>
      <c r="AF105" s="881"/>
      <c r="AG105" s="881"/>
      <c r="AH105" s="881"/>
      <c r="AI105" s="881"/>
    </row>
    <row r="106" spans="1:42" ht="15" customHeight="1">
      <c r="C106" s="891" t="s">
        <v>152</v>
      </c>
      <c r="D106" s="891"/>
      <c r="E106" s="891"/>
      <c r="F106" s="891"/>
      <c r="G106" s="891"/>
      <c r="H106" s="891"/>
      <c r="J106" s="249">
        <f>②基本情報!$K$64</f>
        <v>0</v>
      </c>
      <c r="L106" s="891" t="s">
        <v>153</v>
      </c>
      <c r="M106" s="891"/>
      <c r="N106" s="891"/>
      <c r="O106" s="891"/>
      <c r="P106" s="891"/>
      <c r="Q106" s="891"/>
      <c r="R106" s="891"/>
      <c r="S106" s="891"/>
      <c r="T106" s="891"/>
      <c r="U106" s="891"/>
      <c r="V106" s="891"/>
      <c r="W106" s="891"/>
      <c r="X106" s="891"/>
      <c r="Y106" s="891"/>
      <c r="Z106" s="891"/>
      <c r="AA106" s="891"/>
      <c r="AB106" s="891"/>
      <c r="AC106" s="891"/>
      <c r="AD106" s="891"/>
      <c r="AE106" s="891"/>
      <c r="AF106" s="891"/>
      <c r="AG106" s="891"/>
    </row>
    <row r="107" spans="1:42" ht="15" customHeight="1"/>
    <row r="108" spans="1:42" ht="15" customHeight="1">
      <c r="J108" s="249">
        <f>②基本情報!$K$66</f>
        <v>0</v>
      </c>
      <c r="L108" s="891" t="s">
        <v>154</v>
      </c>
      <c r="M108" s="891"/>
      <c r="N108" s="891"/>
      <c r="O108" s="891"/>
      <c r="P108" s="891"/>
      <c r="Q108" s="891"/>
      <c r="R108" s="891"/>
      <c r="S108" s="891"/>
      <c r="T108" s="891"/>
      <c r="U108" s="891"/>
      <c r="V108" s="891"/>
      <c r="W108" s="891"/>
      <c r="X108" s="891"/>
      <c r="Y108" s="891"/>
      <c r="Z108" s="891"/>
      <c r="AA108" s="891"/>
      <c r="AB108" s="891"/>
      <c r="AC108" s="891"/>
      <c r="AD108" s="891"/>
      <c r="AE108" s="891"/>
      <c r="AF108" s="891"/>
      <c r="AG108" s="891"/>
    </row>
    <row r="109" spans="1:42" ht="15" customHeight="1"/>
    <row r="110" spans="1:42" ht="15" customHeight="1">
      <c r="C110" s="891" t="s">
        <v>155</v>
      </c>
      <c r="D110" s="891"/>
      <c r="E110" s="891"/>
      <c r="F110" s="891"/>
      <c r="G110" s="891"/>
      <c r="H110" s="891"/>
      <c r="I110" s="891"/>
      <c r="J110" s="891"/>
      <c r="K110" s="891"/>
      <c r="L110" s="891"/>
      <c r="M110" s="891"/>
      <c r="N110" s="891"/>
      <c r="O110" s="891"/>
      <c r="P110" s="891"/>
      <c r="Q110" s="891"/>
      <c r="R110" s="891"/>
      <c r="S110" s="891"/>
      <c r="T110" s="891"/>
      <c r="U110" s="891"/>
      <c r="V110" s="891"/>
      <c r="W110" s="891"/>
      <c r="X110" s="891"/>
      <c r="Y110" s="891"/>
      <c r="Z110" s="891"/>
      <c r="AA110" s="891"/>
      <c r="AB110" s="891"/>
      <c r="AC110" s="891"/>
      <c r="AD110" s="891"/>
      <c r="AE110" s="891"/>
      <c r="AF110" s="891"/>
      <c r="AG110" s="891"/>
      <c r="AH110" s="891"/>
      <c r="AI110" s="891"/>
    </row>
    <row r="111" spans="1:42" ht="15" customHeight="1"/>
    <row r="112" spans="1:42" ht="15" customHeight="1">
      <c r="A112" s="891" t="str">
        <f>AN112&amp;AO112&amp;AP112</f>
        <v>上記の生徒が0に参加することを承認します。</v>
      </c>
      <c r="B112" s="891"/>
      <c r="C112" s="891"/>
      <c r="D112" s="891"/>
      <c r="E112" s="891"/>
      <c r="F112" s="891"/>
      <c r="G112" s="891"/>
      <c r="H112" s="891"/>
      <c r="I112" s="891"/>
      <c r="J112" s="891"/>
      <c r="K112" s="891"/>
      <c r="L112" s="891"/>
      <c r="M112" s="891"/>
      <c r="N112" s="891"/>
      <c r="O112" s="891"/>
      <c r="P112" s="891"/>
      <c r="Q112" s="891"/>
      <c r="R112" s="891"/>
      <c r="S112" s="891"/>
      <c r="T112" s="891"/>
      <c r="U112" s="891"/>
      <c r="V112" s="891"/>
      <c r="W112" s="891"/>
      <c r="X112" s="891"/>
      <c r="Y112" s="891"/>
      <c r="Z112" s="891"/>
      <c r="AA112" s="891"/>
      <c r="AB112" s="891"/>
      <c r="AC112" s="891"/>
      <c r="AD112" s="891"/>
      <c r="AE112" s="891"/>
      <c r="AF112" s="891"/>
      <c r="AG112" s="891"/>
      <c r="AH112" s="891"/>
      <c r="AI112" s="891"/>
      <c r="AN112" s="131" t="s">
        <v>245</v>
      </c>
      <c r="AO112" s="131">
        <f>Top!$B$7</f>
        <v>0</v>
      </c>
      <c r="AP112" s="131" t="s">
        <v>246</v>
      </c>
    </row>
    <row r="113" spans="1:33" ht="15" customHeight="1"/>
    <row r="114" spans="1:33" ht="15" customHeight="1">
      <c r="A114" s="891" t="str">
        <f>⑧日付!$AO$6</f>
        <v>令和　2　年　　月　　日</v>
      </c>
      <c r="B114" s="891"/>
      <c r="C114" s="891"/>
      <c r="D114" s="891"/>
      <c r="E114" s="891"/>
      <c r="F114" s="891"/>
      <c r="G114" s="891"/>
      <c r="H114" s="891"/>
      <c r="I114" s="891"/>
      <c r="J114" s="891"/>
      <c r="K114" s="891"/>
      <c r="L114" s="891"/>
      <c r="M114" s="891"/>
      <c r="N114" s="891"/>
      <c r="O114" s="891"/>
      <c r="P114" s="891"/>
      <c r="Q114" s="891"/>
      <c r="R114" s="891"/>
    </row>
    <row r="115" spans="1:33" ht="15" customHeight="1"/>
    <row r="116" spans="1:33" ht="15" customHeight="1">
      <c r="A116" s="872" t="s">
        <v>156</v>
      </c>
      <c r="B116" s="872"/>
      <c r="C116" s="872"/>
      <c r="D116" s="872">
        <f>②基本情報!$B$8</f>
        <v>0</v>
      </c>
      <c r="E116" s="872"/>
      <c r="F116" s="872"/>
      <c r="G116" s="872"/>
      <c r="H116" s="872"/>
      <c r="I116" s="872"/>
      <c r="J116" s="872"/>
      <c r="K116" s="872"/>
      <c r="L116" s="872"/>
      <c r="M116" s="872"/>
      <c r="N116" s="872"/>
      <c r="O116" s="872"/>
      <c r="P116" s="872"/>
      <c r="Q116" s="872"/>
      <c r="R116" s="872"/>
      <c r="U116" s="859" t="s">
        <v>107</v>
      </c>
      <c r="V116" s="859"/>
      <c r="W116" s="859"/>
      <c r="X116" s="859"/>
      <c r="Y116" s="872">
        <f>②基本情報!$N$11</f>
        <v>0</v>
      </c>
      <c r="Z116" s="872"/>
      <c r="AA116" s="872"/>
      <c r="AB116" s="872"/>
      <c r="AC116" s="872"/>
      <c r="AD116" s="872"/>
      <c r="AE116" s="872"/>
      <c r="AF116" s="872" t="s">
        <v>157</v>
      </c>
      <c r="AG116" s="872"/>
    </row>
    <row r="117" spans="1:33" ht="15" customHeight="1"/>
    <row r="118" spans="1:33" ht="15" customHeight="1"/>
    <row r="119" spans="1:33" ht="15" customHeight="1"/>
    <row r="120" spans="1:33" ht="15" customHeight="1"/>
    <row r="121" spans="1:33" ht="15" customHeight="1"/>
    <row r="122" spans="1:33" ht="15" customHeight="1"/>
    <row r="123" spans="1:33" ht="15" customHeight="1"/>
    <row r="124" spans="1:33" ht="15" customHeight="1"/>
    <row r="125" spans="1:33" ht="15" customHeight="1"/>
    <row r="126" spans="1:33" ht="15" customHeight="1"/>
    <row r="127" spans="1:33" ht="15" customHeight="1"/>
    <row r="128" spans="1:33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</sheetData>
  <protectedRanges>
    <protectedRange sqref="AH19:AI26" name="範囲1"/>
    <protectedRange sqref="AH57:AI64 AH95:AI102" name="範囲1_1"/>
  </protectedRanges>
  <customSheetViews>
    <customSheetView guid="{5D963F3A-B207-4215-A36A-BBA0BD90DFE4}" showGridLines="0" zeroValues="0">
      <selection activeCell="M1" sqref="M1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</customSheetViews>
  <mergeCells count="530">
    <mergeCell ref="A112:AI112"/>
    <mergeCell ref="A114:R114"/>
    <mergeCell ref="A116:C116"/>
    <mergeCell ref="D116:R116"/>
    <mergeCell ref="U116:X116"/>
    <mergeCell ref="Y116:AE116"/>
    <mergeCell ref="AF116:AG116"/>
    <mergeCell ref="A103:B103"/>
    <mergeCell ref="C103:AI103"/>
    <mergeCell ref="A104:B104"/>
    <mergeCell ref="C104:AI104"/>
    <mergeCell ref="C105:AI105"/>
    <mergeCell ref="C106:H106"/>
    <mergeCell ref="L106:AG106"/>
    <mergeCell ref="L108:AG108"/>
    <mergeCell ref="C110:AI110"/>
    <mergeCell ref="AA101:AD101"/>
    <mergeCell ref="AE101:AG101"/>
    <mergeCell ref="AH101:AI101"/>
    <mergeCell ref="A102:B102"/>
    <mergeCell ref="C102:D102"/>
    <mergeCell ref="E102:G102"/>
    <mergeCell ref="H102:J102"/>
    <mergeCell ref="K102:M102"/>
    <mergeCell ref="N102:P102"/>
    <mergeCell ref="S102:V102"/>
    <mergeCell ref="W102:X102"/>
    <mergeCell ref="Y102:Z102"/>
    <mergeCell ref="AA102:AD102"/>
    <mergeCell ref="AE102:AG102"/>
    <mergeCell ref="AH102:AI102"/>
    <mergeCell ref="A101:B101"/>
    <mergeCell ref="C101:D101"/>
    <mergeCell ref="E101:G101"/>
    <mergeCell ref="H101:J101"/>
    <mergeCell ref="K101:M101"/>
    <mergeCell ref="N101:P101"/>
    <mergeCell ref="S101:V101"/>
    <mergeCell ref="W101:X101"/>
    <mergeCell ref="Y101:Z101"/>
    <mergeCell ref="AA99:AD99"/>
    <mergeCell ref="AE99:AG99"/>
    <mergeCell ref="AH99:AI99"/>
    <mergeCell ref="A100:B100"/>
    <mergeCell ref="C100:D100"/>
    <mergeCell ref="E100:G100"/>
    <mergeCell ref="H100:J100"/>
    <mergeCell ref="K100:M100"/>
    <mergeCell ref="N100:P100"/>
    <mergeCell ref="S100:V100"/>
    <mergeCell ref="W100:X100"/>
    <mergeCell ref="Y100:Z100"/>
    <mergeCell ref="AA100:AD100"/>
    <mergeCell ref="AE100:AG100"/>
    <mergeCell ref="AH100:AI100"/>
    <mergeCell ref="A99:B99"/>
    <mergeCell ref="C99:D99"/>
    <mergeCell ref="E99:G99"/>
    <mergeCell ref="H99:J99"/>
    <mergeCell ref="K99:M99"/>
    <mergeCell ref="N99:P99"/>
    <mergeCell ref="S99:V99"/>
    <mergeCell ref="W99:X99"/>
    <mergeCell ref="Y99:Z99"/>
    <mergeCell ref="AA97:AD97"/>
    <mergeCell ref="AE97:AG97"/>
    <mergeCell ref="AH97:AI97"/>
    <mergeCell ref="A98:B98"/>
    <mergeCell ref="C98:D98"/>
    <mergeCell ref="E98:G98"/>
    <mergeCell ref="H98:J98"/>
    <mergeCell ref="K98:M98"/>
    <mergeCell ref="N98:P98"/>
    <mergeCell ref="S98:V98"/>
    <mergeCell ref="W98:X98"/>
    <mergeCell ref="Y98:Z98"/>
    <mergeCell ref="AA98:AD98"/>
    <mergeCell ref="AE98:AG98"/>
    <mergeCell ref="AH98:AI98"/>
    <mergeCell ref="A97:B97"/>
    <mergeCell ref="C97:D97"/>
    <mergeCell ref="E97:G97"/>
    <mergeCell ref="H97:J97"/>
    <mergeCell ref="K97:M97"/>
    <mergeCell ref="N97:P97"/>
    <mergeCell ref="S97:V97"/>
    <mergeCell ref="W97:X97"/>
    <mergeCell ref="Y97:Z97"/>
    <mergeCell ref="AA95:AD95"/>
    <mergeCell ref="AE95:AG95"/>
    <mergeCell ref="AH95:AI95"/>
    <mergeCell ref="A96:B96"/>
    <mergeCell ref="C96:D96"/>
    <mergeCell ref="E96:G96"/>
    <mergeCell ref="H96:J96"/>
    <mergeCell ref="K96:M96"/>
    <mergeCell ref="N96:P96"/>
    <mergeCell ref="S96:V96"/>
    <mergeCell ref="W96:X96"/>
    <mergeCell ref="Y96:Z96"/>
    <mergeCell ref="AA96:AD96"/>
    <mergeCell ref="AE96:AG96"/>
    <mergeCell ref="AH96:AI96"/>
    <mergeCell ref="A95:B95"/>
    <mergeCell ref="C95:D95"/>
    <mergeCell ref="E95:G95"/>
    <mergeCell ref="H95:J95"/>
    <mergeCell ref="K95:M95"/>
    <mergeCell ref="N95:P95"/>
    <mergeCell ref="S95:V95"/>
    <mergeCell ref="W95:X95"/>
    <mergeCell ref="Y95:Z95"/>
    <mergeCell ref="A90:B90"/>
    <mergeCell ref="C90:AI91"/>
    <mergeCell ref="A92:B92"/>
    <mergeCell ref="C92:AI92"/>
    <mergeCell ref="A93:B94"/>
    <mergeCell ref="C93:D94"/>
    <mergeCell ref="E93:J93"/>
    <mergeCell ref="K93:P93"/>
    <mergeCell ref="Q93:Q94"/>
    <mergeCell ref="R93:R94"/>
    <mergeCell ref="S93:V94"/>
    <mergeCell ref="W93:X94"/>
    <mergeCell ref="Y93:Z94"/>
    <mergeCell ref="AA93:AD94"/>
    <mergeCell ref="AE93:AG94"/>
    <mergeCell ref="AH93:AI94"/>
    <mergeCell ref="E94:G94"/>
    <mergeCell ref="H94:J94"/>
    <mergeCell ref="K94:M94"/>
    <mergeCell ref="N94:P94"/>
    <mergeCell ref="A87:H87"/>
    <mergeCell ref="I87:K87"/>
    <mergeCell ref="L87:U87"/>
    <mergeCell ref="V87:AI87"/>
    <mergeCell ref="A88:B88"/>
    <mergeCell ref="C88:H88"/>
    <mergeCell ref="I88:K89"/>
    <mergeCell ref="L88:U89"/>
    <mergeCell ref="V88:W88"/>
    <mergeCell ref="X88:AI88"/>
    <mergeCell ref="A89:H89"/>
    <mergeCell ref="V89:AI89"/>
    <mergeCell ref="A85:B85"/>
    <mergeCell ref="C85:H85"/>
    <mergeCell ref="I85:K86"/>
    <mergeCell ref="L85:M85"/>
    <mergeCell ref="N85:U85"/>
    <mergeCell ref="V85:Y86"/>
    <mergeCell ref="Z85:AA85"/>
    <mergeCell ref="AB85:AF85"/>
    <mergeCell ref="AG85:AI86"/>
    <mergeCell ref="A86:H86"/>
    <mergeCell ref="L86:O86"/>
    <mergeCell ref="P86:U86"/>
    <mergeCell ref="Z86:AF86"/>
    <mergeCell ref="A82:C83"/>
    <mergeCell ref="D82:L83"/>
    <mergeCell ref="N82:AA82"/>
    <mergeCell ref="AB82:AC82"/>
    <mergeCell ref="AD82:AI82"/>
    <mergeCell ref="M83:AA83"/>
    <mergeCell ref="AB83:AC83"/>
    <mergeCell ref="AD83:AI83"/>
    <mergeCell ref="A84:H84"/>
    <mergeCell ref="I84:K84"/>
    <mergeCell ref="L84:U84"/>
    <mergeCell ref="V84:Y84"/>
    <mergeCell ref="Z84:AF84"/>
    <mergeCell ref="AG84:AI84"/>
    <mergeCell ref="A74:AI74"/>
    <mergeCell ref="A76:R76"/>
    <mergeCell ref="A78:C78"/>
    <mergeCell ref="D78:R78"/>
    <mergeCell ref="U78:X78"/>
    <mergeCell ref="Y78:AE78"/>
    <mergeCell ref="AF78:AG78"/>
    <mergeCell ref="A79:AI80"/>
    <mergeCell ref="A81:C81"/>
    <mergeCell ref="D81:L81"/>
    <mergeCell ref="M81:AA81"/>
    <mergeCell ref="AB81:AI81"/>
    <mergeCell ref="A65:B65"/>
    <mergeCell ref="C65:AI65"/>
    <mergeCell ref="A66:B66"/>
    <mergeCell ref="C66:AI66"/>
    <mergeCell ref="C67:AI67"/>
    <mergeCell ref="C68:H68"/>
    <mergeCell ref="L68:AG68"/>
    <mergeCell ref="L70:AG70"/>
    <mergeCell ref="C72:AI72"/>
    <mergeCell ref="AA63:AD63"/>
    <mergeCell ref="AE63:AG63"/>
    <mergeCell ref="AH63:AI63"/>
    <mergeCell ref="A64:B64"/>
    <mergeCell ref="C64:D64"/>
    <mergeCell ref="E64:G64"/>
    <mergeCell ref="H64:J64"/>
    <mergeCell ref="K64:M64"/>
    <mergeCell ref="N64:P64"/>
    <mergeCell ref="S64:V64"/>
    <mergeCell ref="W64:X64"/>
    <mergeCell ref="Y64:Z64"/>
    <mergeCell ref="AA64:AD64"/>
    <mergeCell ref="AE64:AG64"/>
    <mergeCell ref="AH64:AI64"/>
    <mergeCell ref="A63:B63"/>
    <mergeCell ref="C63:D63"/>
    <mergeCell ref="E63:G63"/>
    <mergeCell ref="H63:J63"/>
    <mergeCell ref="K63:M63"/>
    <mergeCell ref="N63:P63"/>
    <mergeCell ref="S63:V63"/>
    <mergeCell ref="W63:X63"/>
    <mergeCell ref="Y63:Z63"/>
    <mergeCell ref="AA61:AD61"/>
    <mergeCell ref="AE61:AG61"/>
    <mergeCell ref="AH61:AI61"/>
    <mergeCell ref="A62:B62"/>
    <mergeCell ref="C62:D62"/>
    <mergeCell ref="E62:G62"/>
    <mergeCell ref="H62:J62"/>
    <mergeCell ref="K62:M62"/>
    <mergeCell ref="N62:P62"/>
    <mergeCell ref="S62:V62"/>
    <mergeCell ref="W62:X62"/>
    <mergeCell ref="Y62:Z62"/>
    <mergeCell ref="AA62:AD62"/>
    <mergeCell ref="AE62:AG62"/>
    <mergeCell ref="AH62:AI62"/>
    <mergeCell ref="A61:B61"/>
    <mergeCell ref="C61:D61"/>
    <mergeCell ref="E61:G61"/>
    <mergeCell ref="H61:J61"/>
    <mergeCell ref="K61:M61"/>
    <mergeCell ref="N61:P61"/>
    <mergeCell ref="S61:V61"/>
    <mergeCell ref="W61:X61"/>
    <mergeCell ref="Y61:Z61"/>
    <mergeCell ref="AA59:AD59"/>
    <mergeCell ref="AE59:AG59"/>
    <mergeCell ref="AH59:AI59"/>
    <mergeCell ref="A60:B60"/>
    <mergeCell ref="C60:D60"/>
    <mergeCell ref="E60:G60"/>
    <mergeCell ref="H60:J60"/>
    <mergeCell ref="K60:M60"/>
    <mergeCell ref="N60:P60"/>
    <mergeCell ref="S60:V60"/>
    <mergeCell ref="W60:X60"/>
    <mergeCell ref="Y60:Z60"/>
    <mergeCell ref="AA60:AD60"/>
    <mergeCell ref="AE60:AG60"/>
    <mergeCell ref="AH60:AI60"/>
    <mergeCell ref="A59:B59"/>
    <mergeCell ref="C59:D59"/>
    <mergeCell ref="E59:G59"/>
    <mergeCell ref="H59:J59"/>
    <mergeCell ref="K59:M59"/>
    <mergeCell ref="N59:P59"/>
    <mergeCell ref="S59:V59"/>
    <mergeCell ref="W59:X59"/>
    <mergeCell ref="Y59:Z59"/>
    <mergeCell ref="AA57:AD57"/>
    <mergeCell ref="AE57:AG57"/>
    <mergeCell ref="AH57:AI57"/>
    <mergeCell ref="A58:B58"/>
    <mergeCell ref="C58:D58"/>
    <mergeCell ref="E58:G58"/>
    <mergeCell ref="H58:J58"/>
    <mergeCell ref="K58:M58"/>
    <mergeCell ref="N58:P58"/>
    <mergeCell ref="S58:V58"/>
    <mergeCell ref="W58:X58"/>
    <mergeCell ref="Y58:Z58"/>
    <mergeCell ref="AA58:AD58"/>
    <mergeCell ref="AE58:AG58"/>
    <mergeCell ref="AH58:AI58"/>
    <mergeCell ref="A57:B57"/>
    <mergeCell ref="C57:D57"/>
    <mergeCell ref="E57:G57"/>
    <mergeCell ref="H57:J57"/>
    <mergeCell ref="K57:M57"/>
    <mergeCell ref="N57:P57"/>
    <mergeCell ref="S57:V57"/>
    <mergeCell ref="W57:X57"/>
    <mergeCell ref="Y57:Z57"/>
    <mergeCell ref="A52:B52"/>
    <mergeCell ref="C52:AI53"/>
    <mergeCell ref="A54:B54"/>
    <mergeCell ref="C54:AI54"/>
    <mergeCell ref="A55:B56"/>
    <mergeCell ref="C55:D56"/>
    <mergeCell ref="E55:J55"/>
    <mergeCell ref="K55:P55"/>
    <mergeCell ref="Q55:Q56"/>
    <mergeCell ref="R55:R56"/>
    <mergeCell ref="S55:V56"/>
    <mergeCell ref="W55:X56"/>
    <mergeCell ref="Y55:Z56"/>
    <mergeCell ref="AA55:AD56"/>
    <mergeCell ref="AE55:AG56"/>
    <mergeCell ref="AH55:AI56"/>
    <mergeCell ref="E56:G56"/>
    <mergeCell ref="H56:J56"/>
    <mergeCell ref="K56:M56"/>
    <mergeCell ref="N56:P56"/>
    <mergeCell ref="A49:H49"/>
    <mergeCell ref="I49:K49"/>
    <mergeCell ref="L49:U49"/>
    <mergeCell ref="V49:AI49"/>
    <mergeCell ref="A50:B50"/>
    <mergeCell ref="C50:H50"/>
    <mergeCell ref="I50:K51"/>
    <mergeCell ref="L50:U51"/>
    <mergeCell ref="V50:W50"/>
    <mergeCell ref="X50:AI50"/>
    <mergeCell ref="A51:H51"/>
    <mergeCell ref="V51:AI51"/>
    <mergeCell ref="A46:H46"/>
    <mergeCell ref="I46:K46"/>
    <mergeCell ref="L46:U46"/>
    <mergeCell ref="V46:Y46"/>
    <mergeCell ref="Z46:AF46"/>
    <mergeCell ref="AG46:AI46"/>
    <mergeCell ref="A47:B47"/>
    <mergeCell ref="C47:H47"/>
    <mergeCell ref="I47:K48"/>
    <mergeCell ref="L47:M47"/>
    <mergeCell ref="N47:U47"/>
    <mergeCell ref="V47:Y48"/>
    <mergeCell ref="Z47:AA47"/>
    <mergeCell ref="AB47:AF47"/>
    <mergeCell ref="AG47:AI48"/>
    <mergeCell ref="A48:H48"/>
    <mergeCell ref="L48:O48"/>
    <mergeCell ref="P48:U48"/>
    <mergeCell ref="Z48:AF48"/>
    <mergeCell ref="A41:AI42"/>
    <mergeCell ref="A43:C43"/>
    <mergeCell ref="D43:L43"/>
    <mergeCell ref="M43:AA43"/>
    <mergeCell ref="AB43:AI43"/>
    <mergeCell ref="A44:C45"/>
    <mergeCell ref="D44:L45"/>
    <mergeCell ref="N44:AA44"/>
    <mergeCell ref="AB44:AC44"/>
    <mergeCell ref="AD44:AI44"/>
    <mergeCell ref="M45:AA45"/>
    <mergeCell ref="AB45:AC45"/>
    <mergeCell ref="AD45:AI45"/>
    <mergeCell ref="A38:R38"/>
    <mergeCell ref="A40:C40"/>
    <mergeCell ref="D40:R40"/>
    <mergeCell ref="U40:X40"/>
    <mergeCell ref="Y40:AE40"/>
    <mergeCell ref="AF40:AG40"/>
    <mergeCell ref="C30:H30"/>
    <mergeCell ref="L30:AG30"/>
    <mergeCell ref="L32:AG32"/>
    <mergeCell ref="H25:J25"/>
    <mergeCell ref="K25:M25"/>
    <mergeCell ref="C29:AI29"/>
    <mergeCell ref="C28:AI28"/>
    <mergeCell ref="A28:B28"/>
    <mergeCell ref="C27:AI27"/>
    <mergeCell ref="A27:B27"/>
    <mergeCell ref="C34:AI34"/>
    <mergeCell ref="A36:AI36"/>
    <mergeCell ref="H23:J23"/>
    <mergeCell ref="K23:M23"/>
    <mergeCell ref="AE25:AG25"/>
    <mergeCell ref="AH25:AI25"/>
    <mergeCell ref="A26:B26"/>
    <mergeCell ref="C26:D26"/>
    <mergeCell ref="E26:G26"/>
    <mergeCell ref="H26:J26"/>
    <mergeCell ref="K26:M26"/>
    <mergeCell ref="N26:P26"/>
    <mergeCell ref="S26:V26"/>
    <mergeCell ref="W26:X26"/>
    <mergeCell ref="Y26:Z26"/>
    <mergeCell ref="AA26:AD26"/>
    <mergeCell ref="AE26:AG26"/>
    <mergeCell ref="AH26:AI26"/>
    <mergeCell ref="N25:P25"/>
    <mergeCell ref="S25:V25"/>
    <mergeCell ref="W25:X25"/>
    <mergeCell ref="Y25:Z25"/>
    <mergeCell ref="AA25:AD25"/>
    <mergeCell ref="A25:B25"/>
    <mergeCell ref="C25:D25"/>
    <mergeCell ref="E25:G25"/>
    <mergeCell ref="H21:J21"/>
    <mergeCell ref="K21:M21"/>
    <mergeCell ref="AE23:AG23"/>
    <mergeCell ref="AH23:AI23"/>
    <mergeCell ref="A24:B24"/>
    <mergeCell ref="C24:D24"/>
    <mergeCell ref="E24:G24"/>
    <mergeCell ref="H24:J24"/>
    <mergeCell ref="K24:M24"/>
    <mergeCell ref="N24:P24"/>
    <mergeCell ref="S24:V24"/>
    <mergeCell ref="W24:X24"/>
    <mergeCell ref="Y24:Z24"/>
    <mergeCell ref="AA24:AD24"/>
    <mergeCell ref="AE24:AG24"/>
    <mergeCell ref="AH24:AI24"/>
    <mergeCell ref="N23:P23"/>
    <mergeCell ref="S23:V23"/>
    <mergeCell ref="W23:X23"/>
    <mergeCell ref="Y23:Z23"/>
    <mergeCell ref="AA23:AD23"/>
    <mergeCell ref="A23:B23"/>
    <mergeCell ref="C23:D23"/>
    <mergeCell ref="E23:G23"/>
    <mergeCell ref="N19:P19"/>
    <mergeCell ref="S19:V19"/>
    <mergeCell ref="AE21:AG21"/>
    <mergeCell ref="AH21:AI21"/>
    <mergeCell ref="A22:B22"/>
    <mergeCell ref="C22:D22"/>
    <mergeCell ref="E22:G22"/>
    <mergeCell ref="H22:J22"/>
    <mergeCell ref="K22:M22"/>
    <mergeCell ref="N22:P22"/>
    <mergeCell ref="S22:V22"/>
    <mergeCell ref="W22:X22"/>
    <mergeCell ref="Y22:Z22"/>
    <mergeCell ref="AA22:AD22"/>
    <mergeCell ref="AE22:AG22"/>
    <mergeCell ref="AH22:AI22"/>
    <mergeCell ref="N21:P21"/>
    <mergeCell ref="S21:V21"/>
    <mergeCell ref="W21:X21"/>
    <mergeCell ref="Y21:Z21"/>
    <mergeCell ref="AA21:AD21"/>
    <mergeCell ref="A21:B21"/>
    <mergeCell ref="C21:D21"/>
    <mergeCell ref="E21:G21"/>
    <mergeCell ref="A11:H11"/>
    <mergeCell ref="A12:B12"/>
    <mergeCell ref="AE19:AG19"/>
    <mergeCell ref="AH19:AI19"/>
    <mergeCell ref="A20:B20"/>
    <mergeCell ref="C20:D20"/>
    <mergeCell ref="E20:G20"/>
    <mergeCell ref="H20:J20"/>
    <mergeCell ref="K20:M20"/>
    <mergeCell ref="N20:P20"/>
    <mergeCell ref="S20:V20"/>
    <mergeCell ref="W20:X20"/>
    <mergeCell ref="Y20:Z20"/>
    <mergeCell ref="AA20:AD20"/>
    <mergeCell ref="AE20:AG20"/>
    <mergeCell ref="AH20:AI20"/>
    <mergeCell ref="A19:B19"/>
    <mergeCell ref="C19:D19"/>
    <mergeCell ref="E19:G19"/>
    <mergeCell ref="W19:X19"/>
    <mergeCell ref="Y19:Z19"/>
    <mergeCell ref="AA19:AD19"/>
    <mergeCell ref="H19:J19"/>
    <mergeCell ref="K19:M19"/>
    <mergeCell ref="AG8:AI8"/>
    <mergeCell ref="Z8:AF8"/>
    <mergeCell ref="AB9:AF9"/>
    <mergeCell ref="Z10:AF10"/>
    <mergeCell ref="AG9:AI10"/>
    <mergeCell ref="A3:AI4"/>
    <mergeCell ref="A5:C5"/>
    <mergeCell ref="A6:C7"/>
    <mergeCell ref="D5:L5"/>
    <mergeCell ref="D6:L7"/>
    <mergeCell ref="M5:AA5"/>
    <mergeCell ref="AB5:AI5"/>
    <mergeCell ref="N6:AA6"/>
    <mergeCell ref="M7:AA7"/>
    <mergeCell ref="AB6:AC6"/>
    <mergeCell ref="AB7:AC7"/>
    <mergeCell ref="AD6:AI6"/>
    <mergeCell ref="AD7:AI7"/>
    <mergeCell ref="N9:U9"/>
    <mergeCell ref="L8:U8"/>
    <mergeCell ref="A14:B14"/>
    <mergeCell ref="A16:B16"/>
    <mergeCell ref="C16:AI16"/>
    <mergeCell ref="C17:D18"/>
    <mergeCell ref="E17:J17"/>
    <mergeCell ref="E18:G18"/>
    <mergeCell ref="S17:V18"/>
    <mergeCell ref="W17:X18"/>
    <mergeCell ref="Y17:Z18"/>
    <mergeCell ref="A17:B18"/>
    <mergeCell ref="Q17:Q18"/>
    <mergeCell ref="AA17:AD18"/>
    <mergeCell ref="H18:J18"/>
    <mergeCell ref="K17:P17"/>
    <mergeCell ref="K18:M18"/>
    <mergeCell ref="N18:P18"/>
    <mergeCell ref="C14:AI15"/>
    <mergeCell ref="AH17:AI18"/>
    <mergeCell ref="R17:R18"/>
    <mergeCell ref="AE17:AG18"/>
    <mergeCell ref="C12:H12"/>
    <mergeCell ref="L1:W1"/>
    <mergeCell ref="A13:H13"/>
    <mergeCell ref="Z9:AA9"/>
    <mergeCell ref="L9:M9"/>
    <mergeCell ref="V8:Y8"/>
    <mergeCell ref="V9:Y10"/>
    <mergeCell ref="D1:J1"/>
    <mergeCell ref="A8:H8"/>
    <mergeCell ref="C9:H9"/>
    <mergeCell ref="A10:H10"/>
    <mergeCell ref="L10:O10"/>
    <mergeCell ref="P10:U10"/>
    <mergeCell ref="A9:B9"/>
    <mergeCell ref="I8:K8"/>
    <mergeCell ref="I9:K10"/>
    <mergeCell ref="I11:K11"/>
    <mergeCell ref="I12:K13"/>
    <mergeCell ref="L11:U11"/>
    <mergeCell ref="L12:U13"/>
    <mergeCell ref="V11:AI11"/>
    <mergeCell ref="V12:W12"/>
    <mergeCell ref="V13:AI13"/>
    <mergeCell ref="X12:AI12"/>
  </mergeCells>
  <phoneticPr fontId="2"/>
  <dataValidations count="1">
    <dataValidation type="list" allowBlank="1" showInputMessage="1" showErrorMessage="1" sqref="I9:K10 I47:K48 I85:K86" xr:uid="{00000000-0002-0000-0A00-000000000000}">
      <formula1>"教諭,教頭,校長,部活動指導員"</formula1>
    </dataValidation>
  </dataValidations>
  <hyperlinks>
    <hyperlink ref="D1" location="Top!A1" display="Topへ戻る" xr:uid="{00000000-0004-0000-0A00-000000000000}"/>
    <hyperlink ref="L1:W1" location="⑥男選手!A1" display="【男子出場選手入力シート】" xr:uid="{00000000-0004-0000-0A00-000001000000}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5" tint="0.59999389629810485"/>
  </sheetPr>
  <dimension ref="A1:AP200"/>
  <sheetViews>
    <sheetView showGridLines="0" showZeros="0" view="pageBreakPreview" zoomScaleNormal="100" zoomScaleSheetLayoutView="100" workbookViewId="0"/>
  </sheetViews>
  <sheetFormatPr defaultRowHeight="13.5"/>
  <cols>
    <col min="1" max="38" width="2.5" style="131" customWidth="1"/>
    <col min="39" max="39" width="9" style="131"/>
    <col min="40" max="42" width="0" style="131" hidden="1" customWidth="1"/>
    <col min="43" max="16384" width="9" style="131"/>
  </cols>
  <sheetData>
    <row r="1" spans="1:39" ht="27" customHeight="1">
      <c r="A1" s="1"/>
      <c r="B1" s="1"/>
      <c r="C1" s="1"/>
      <c r="D1" s="467" t="s">
        <v>194</v>
      </c>
      <c r="E1" s="468"/>
      <c r="F1" s="468"/>
      <c r="G1" s="468"/>
      <c r="H1" s="468"/>
      <c r="I1" s="468"/>
      <c r="J1" s="469"/>
      <c r="L1" s="777" t="s">
        <v>259</v>
      </c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Y1" s="236" t="s">
        <v>261</v>
      </c>
    </row>
    <row r="2" spans="1:39" ht="9.75" customHeight="1"/>
    <row r="3" spans="1:39" ht="15" customHeight="1">
      <c r="A3" s="867" t="str">
        <f>Top!$B$7&amp;"申込書（女子団体戦）"</f>
        <v>申込書（女子団体戦）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</row>
    <row r="4" spans="1:39" ht="15" customHeight="1">
      <c r="A4" s="867"/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7"/>
      <c r="AD4" s="867"/>
      <c r="AE4" s="867"/>
      <c r="AF4" s="867"/>
      <c r="AG4" s="867"/>
      <c r="AH4" s="867"/>
      <c r="AI4" s="867"/>
    </row>
    <row r="5" spans="1:39" ht="18.75" customHeight="1">
      <c r="A5" s="864" t="s">
        <v>127</v>
      </c>
      <c r="B5" s="865"/>
      <c r="C5" s="866"/>
      <c r="D5" s="563" t="s">
        <v>126</v>
      </c>
      <c r="E5" s="563"/>
      <c r="F5" s="563"/>
      <c r="G5" s="563"/>
      <c r="H5" s="563"/>
      <c r="I5" s="563"/>
      <c r="J5" s="563"/>
      <c r="K5" s="563"/>
      <c r="L5" s="563"/>
      <c r="M5" s="563" t="s">
        <v>125</v>
      </c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864" t="s">
        <v>2</v>
      </c>
      <c r="AC5" s="865"/>
      <c r="AD5" s="865"/>
      <c r="AE5" s="865"/>
      <c r="AF5" s="865"/>
      <c r="AG5" s="865"/>
      <c r="AH5" s="865"/>
      <c r="AI5" s="866"/>
    </row>
    <row r="6" spans="1:39" ht="18.75" customHeight="1">
      <c r="A6" s="868" t="str">
        <f>②基本情報!$N$8</f>
        <v>群馬県</v>
      </c>
      <c r="B6" s="869"/>
      <c r="C6" s="870"/>
      <c r="D6" s="563">
        <f>②基本情報!$B$8</f>
        <v>0</v>
      </c>
      <c r="E6" s="563"/>
      <c r="F6" s="563"/>
      <c r="G6" s="563"/>
      <c r="H6" s="563"/>
      <c r="I6" s="563"/>
      <c r="J6" s="563"/>
      <c r="K6" s="563"/>
      <c r="L6" s="563"/>
      <c r="M6" s="132" t="s">
        <v>5</v>
      </c>
      <c r="N6" s="874">
        <f>②基本情報!$O$7</f>
        <v>0</v>
      </c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874"/>
      <c r="Z6" s="874"/>
      <c r="AA6" s="875"/>
      <c r="AB6" s="868" t="s">
        <v>123</v>
      </c>
      <c r="AC6" s="869"/>
      <c r="AD6" s="869">
        <f>②基本情報!$AB$7</f>
        <v>0</v>
      </c>
      <c r="AE6" s="869"/>
      <c r="AF6" s="869"/>
      <c r="AG6" s="869"/>
      <c r="AH6" s="869"/>
      <c r="AI6" s="870"/>
    </row>
    <row r="7" spans="1:39" ht="18.75" customHeight="1">
      <c r="A7" s="871"/>
      <c r="B7" s="872"/>
      <c r="C7" s="873"/>
      <c r="D7" s="563"/>
      <c r="E7" s="563"/>
      <c r="F7" s="563"/>
      <c r="G7" s="563"/>
      <c r="H7" s="563"/>
      <c r="I7" s="563"/>
      <c r="J7" s="563"/>
      <c r="K7" s="563"/>
      <c r="L7" s="563"/>
      <c r="M7" s="858" t="str">
        <f>②基本情報!$N$8&amp;②基本情報!$R$8</f>
        <v>群馬県</v>
      </c>
      <c r="N7" s="859"/>
      <c r="O7" s="859"/>
      <c r="P7" s="859"/>
      <c r="Q7" s="859"/>
      <c r="R7" s="859"/>
      <c r="S7" s="859"/>
      <c r="T7" s="859"/>
      <c r="U7" s="859"/>
      <c r="V7" s="859"/>
      <c r="W7" s="859"/>
      <c r="X7" s="859"/>
      <c r="Y7" s="859"/>
      <c r="Z7" s="859"/>
      <c r="AA7" s="860"/>
      <c r="AB7" s="861" t="s">
        <v>124</v>
      </c>
      <c r="AC7" s="862"/>
      <c r="AD7" s="862">
        <f>②基本情報!$AB$11</f>
        <v>0</v>
      </c>
      <c r="AE7" s="862"/>
      <c r="AF7" s="862"/>
      <c r="AG7" s="862"/>
      <c r="AH7" s="862"/>
      <c r="AI7" s="863"/>
    </row>
    <row r="8" spans="1:39" ht="18.75" customHeight="1">
      <c r="A8" s="864" t="s">
        <v>41</v>
      </c>
      <c r="B8" s="865"/>
      <c r="C8" s="865"/>
      <c r="D8" s="865"/>
      <c r="E8" s="865"/>
      <c r="F8" s="865"/>
      <c r="G8" s="865"/>
      <c r="H8" s="865"/>
      <c r="I8" s="865"/>
      <c r="J8" s="865"/>
      <c r="K8" s="866"/>
      <c r="L8" s="864" t="s">
        <v>12</v>
      </c>
      <c r="M8" s="865"/>
      <c r="N8" s="865"/>
      <c r="O8" s="866"/>
      <c r="P8" s="864" t="s">
        <v>128</v>
      </c>
      <c r="Q8" s="865"/>
      <c r="R8" s="865"/>
      <c r="S8" s="865"/>
      <c r="T8" s="865"/>
      <c r="U8" s="865"/>
      <c r="V8" s="865"/>
      <c r="W8" s="865"/>
      <c r="X8" s="865"/>
      <c r="Y8" s="865"/>
      <c r="Z8" s="865"/>
      <c r="AA8" s="865"/>
      <c r="AB8" s="865"/>
      <c r="AC8" s="865"/>
      <c r="AD8" s="865"/>
      <c r="AE8" s="132"/>
    </row>
    <row r="9" spans="1:39" ht="18.75" customHeight="1">
      <c r="A9" s="868" t="s">
        <v>240</v>
      </c>
      <c r="B9" s="869"/>
      <c r="C9" s="892" t="str">
        <f>②基本情報!$P$38&amp;" "&amp;②基本情報!$W$38</f>
        <v xml:space="preserve"> </v>
      </c>
      <c r="D9" s="892"/>
      <c r="E9" s="892"/>
      <c r="F9" s="892"/>
      <c r="G9" s="892"/>
      <c r="H9" s="892"/>
      <c r="I9" s="892"/>
      <c r="J9" s="892"/>
      <c r="K9" s="893"/>
      <c r="L9" s="894">
        <f>②基本情報!$E$38</f>
        <v>0</v>
      </c>
      <c r="M9" s="895"/>
      <c r="N9" s="895"/>
      <c r="O9" s="896"/>
      <c r="P9" s="871" t="s">
        <v>129</v>
      </c>
      <c r="Q9" s="872"/>
      <c r="R9" s="865">
        <f>②基本情報!$P$41</f>
        <v>0</v>
      </c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134"/>
    </row>
    <row r="10" spans="1:39" ht="18.75" customHeight="1">
      <c r="A10" s="871" t="str">
        <f>②基本情報!$P$39&amp;" "&amp;②基本情報!$W$39</f>
        <v xml:space="preserve"> </v>
      </c>
      <c r="B10" s="872"/>
      <c r="C10" s="872"/>
      <c r="D10" s="872"/>
      <c r="E10" s="872"/>
      <c r="F10" s="872"/>
      <c r="G10" s="872"/>
      <c r="H10" s="872"/>
      <c r="I10" s="872"/>
      <c r="J10" s="872"/>
      <c r="K10" s="873"/>
      <c r="L10" s="897"/>
      <c r="M10" s="898"/>
      <c r="N10" s="898"/>
      <c r="O10" s="899"/>
      <c r="P10" s="871" t="s">
        <v>241</v>
      </c>
      <c r="Q10" s="872"/>
      <c r="R10" s="872"/>
      <c r="S10" s="872"/>
      <c r="T10" s="865">
        <f>②基本情報!$P$43</f>
        <v>0</v>
      </c>
      <c r="U10" s="865"/>
      <c r="V10" s="865"/>
      <c r="W10" s="865"/>
      <c r="X10" s="865"/>
      <c r="Y10" s="865"/>
      <c r="Z10" s="865"/>
      <c r="AA10" s="865"/>
      <c r="AB10" s="865"/>
      <c r="AC10" s="865"/>
      <c r="AD10" s="865"/>
      <c r="AE10" s="134"/>
      <c r="AF10" s="135"/>
      <c r="AG10" s="135"/>
      <c r="AH10" s="135"/>
      <c r="AI10" s="135"/>
      <c r="AJ10" s="135"/>
      <c r="AK10" s="135"/>
      <c r="AL10" s="135"/>
      <c r="AM10" s="135"/>
    </row>
    <row r="11" spans="1:39" ht="18.75" customHeight="1">
      <c r="A11" s="864" t="s">
        <v>158</v>
      </c>
      <c r="B11" s="865"/>
      <c r="C11" s="865"/>
      <c r="D11" s="866"/>
      <c r="E11" s="864" t="s">
        <v>42</v>
      </c>
      <c r="F11" s="865"/>
      <c r="G11" s="865"/>
      <c r="H11" s="865"/>
      <c r="I11" s="865"/>
      <c r="J11" s="865"/>
      <c r="K11" s="865"/>
      <c r="L11" s="865"/>
      <c r="M11" s="865"/>
      <c r="N11" s="866"/>
      <c r="O11" s="563" t="s">
        <v>164</v>
      </c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63"/>
      <c r="AC11" s="563"/>
      <c r="AD11" s="563"/>
      <c r="AE11" s="127"/>
      <c r="AF11" s="126"/>
      <c r="AG11" s="126"/>
      <c r="AH11" s="126"/>
      <c r="AI11" s="126"/>
      <c r="AJ11" s="140"/>
      <c r="AK11" s="140"/>
      <c r="AL11" s="140"/>
    </row>
    <row r="12" spans="1:39" ht="18.75" customHeight="1">
      <c r="A12" s="868">
        <f>②基本情報!$B$57</f>
        <v>0</v>
      </c>
      <c r="B12" s="869"/>
      <c r="C12" s="869"/>
      <c r="D12" s="870"/>
      <c r="E12" s="868" t="s">
        <v>240</v>
      </c>
      <c r="F12" s="869"/>
      <c r="G12" s="892" t="str">
        <f>②基本情報!$L$56&amp;" "&amp;②基本情報!$Q$56</f>
        <v xml:space="preserve"> </v>
      </c>
      <c r="H12" s="892"/>
      <c r="I12" s="892"/>
      <c r="J12" s="892"/>
      <c r="K12" s="892"/>
      <c r="L12" s="892"/>
      <c r="M12" s="892"/>
      <c r="N12" s="893"/>
      <c r="O12" s="885">
        <f>②基本情報!$V$57</f>
        <v>0</v>
      </c>
      <c r="P12" s="885"/>
      <c r="Q12" s="885"/>
      <c r="R12" s="885"/>
      <c r="S12" s="885"/>
      <c r="T12" s="885"/>
      <c r="U12" s="885"/>
      <c r="V12" s="885"/>
      <c r="W12" s="885"/>
      <c r="X12" s="885"/>
      <c r="Y12" s="885"/>
      <c r="Z12" s="885"/>
      <c r="AA12" s="885"/>
      <c r="AB12" s="885"/>
      <c r="AC12" s="885"/>
      <c r="AD12" s="885"/>
      <c r="AE12" s="127"/>
      <c r="AF12" s="126"/>
      <c r="AG12" s="126"/>
      <c r="AH12" s="126"/>
      <c r="AI12" s="126"/>
      <c r="AJ12" s="140"/>
      <c r="AK12" s="140"/>
      <c r="AL12" s="140"/>
    </row>
    <row r="13" spans="1:39" ht="18.75" customHeight="1">
      <c r="A13" s="871"/>
      <c r="B13" s="872"/>
      <c r="C13" s="872"/>
      <c r="D13" s="873"/>
      <c r="E13" s="871" t="str">
        <f>②基本情報!$L$57&amp;" "&amp;②基本情報!$Q$57</f>
        <v xml:space="preserve"> </v>
      </c>
      <c r="F13" s="872"/>
      <c r="G13" s="872"/>
      <c r="H13" s="872"/>
      <c r="I13" s="872"/>
      <c r="J13" s="872"/>
      <c r="K13" s="872"/>
      <c r="L13" s="872"/>
      <c r="M13" s="872"/>
      <c r="N13" s="873"/>
      <c r="O13" s="885"/>
      <c r="P13" s="885"/>
      <c r="Q13" s="885"/>
      <c r="R13" s="885"/>
      <c r="S13" s="885"/>
      <c r="T13" s="885"/>
      <c r="U13" s="885"/>
      <c r="V13" s="885"/>
      <c r="W13" s="885"/>
      <c r="X13" s="885"/>
      <c r="Y13" s="885"/>
      <c r="Z13" s="885"/>
      <c r="AA13" s="885"/>
      <c r="AB13" s="885"/>
      <c r="AC13" s="885"/>
      <c r="AD13" s="885"/>
      <c r="AE13" s="127"/>
      <c r="AF13" s="126"/>
      <c r="AG13" s="126"/>
      <c r="AH13" s="126"/>
      <c r="AI13" s="126"/>
      <c r="AJ13" s="140"/>
      <c r="AK13" s="140"/>
      <c r="AL13" s="140"/>
    </row>
    <row r="14" spans="1:39" ht="15" customHeight="1">
      <c r="A14" s="874" t="s">
        <v>135</v>
      </c>
      <c r="B14" s="874"/>
      <c r="C14" s="882" t="s">
        <v>159</v>
      </c>
      <c r="D14" s="882"/>
      <c r="E14" s="882"/>
      <c r="F14" s="882"/>
      <c r="G14" s="882"/>
      <c r="H14" s="882"/>
      <c r="I14" s="882"/>
      <c r="J14" s="882"/>
      <c r="K14" s="882"/>
      <c r="L14" s="882"/>
      <c r="M14" s="882"/>
      <c r="N14" s="882"/>
      <c r="O14" s="882"/>
      <c r="P14" s="882"/>
      <c r="Q14" s="882"/>
      <c r="R14" s="882"/>
      <c r="S14" s="882"/>
      <c r="T14" s="882"/>
      <c r="U14" s="882"/>
      <c r="V14" s="882"/>
      <c r="W14" s="882"/>
      <c r="X14" s="882"/>
      <c r="Y14" s="882"/>
      <c r="Z14" s="882"/>
      <c r="AA14" s="882"/>
      <c r="AB14" s="883"/>
      <c r="AC14" s="883"/>
      <c r="AD14" s="883"/>
      <c r="AE14" s="883"/>
      <c r="AF14" s="883"/>
      <c r="AG14" s="883"/>
      <c r="AH14" s="883"/>
      <c r="AI14" s="883"/>
    </row>
    <row r="15" spans="1:39" ht="29.25" customHeight="1">
      <c r="A15" s="880" t="s">
        <v>136</v>
      </c>
      <c r="B15" s="880"/>
      <c r="C15" s="881" t="s">
        <v>160</v>
      </c>
      <c r="D15" s="881"/>
      <c r="E15" s="881"/>
      <c r="F15" s="881"/>
      <c r="G15" s="881"/>
      <c r="H15" s="881"/>
      <c r="I15" s="881"/>
      <c r="J15" s="881"/>
      <c r="K15" s="881"/>
      <c r="L15" s="881"/>
      <c r="M15" s="881"/>
      <c r="N15" s="881"/>
      <c r="O15" s="881"/>
      <c r="P15" s="881"/>
      <c r="Q15" s="881"/>
      <c r="R15" s="881"/>
      <c r="S15" s="881"/>
      <c r="T15" s="881"/>
      <c r="U15" s="881"/>
      <c r="V15" s="881"/>
      <c r="W15" s="881"/>
      <c r="X15" s="881"/>
      <c r="Y15" s="881"/>
      <c r="Z15" s="881"/>
      <c r="AA15" s="881"/>
      <c r="AB15" s="881"/>
      <c r="AC15" s="881"/>
      <c r="AD15" s="881"/>
      <c r="AE15" s="881"/>
      <c r="AF15" s="881"/>
      <c r="AG15" s="881"/>
      <c r="AH15" s="881"/>
      <c r="AI15" s="881"/>
    </row>
    <row r="16" spans="1:39" ht="11.25" customHeight="1">
      <c r="A16" s="138"/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</row>
    <row r="17" spans="1:40" ht="29.25" customHeight="1">
      <c r="A17" s="563" t="s">
        <v>161</v>
      </c>
      <c r="B17" s="563"/>
      <c r="C17" s="563"/>
      <c r="D17" s="563"/>
      <c r="E17" s="563"/>
      <c r="F17" s="563"/>
      <c r="G17" s="563"/>
      <c r="H17" s="864"/>
      <c r="I17" s="884">
        <f>⑦女選手!$W$15</f>
        <v>0</v>
      </c>
      <c r="J17" s="885"/>
      <c r="K17" s="885"/>
      <c r="L17" s="885"/>
      <c r="M17" s="885"/>
      <c r="N17" s="885"/>
      <c r="O17" s="885"/>
      <c r="P17" s="885"/>
      <c r="Q17" s="885"/>
      <c r="R17" s="885"/>
      <c r="S17" s="885"/>
      <c r="T17" s="885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</row>
    <row r="18" spans="1:40" ht="12" customHeight="1">
      <c r="A18" s="138"/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</row>
    <row r="19" spans="1:40" ht="15" customHeight="1">
      <c r="A19" s="563" t="s">
        <v>163</v>
      </c>
      <c r="B19" s="563"/>
      <c r="C19" s="563"/>
      <c r="D19" s="864" t="s">
        <v>74</v>
      </c>
      <c r="E19" s="865"/>
      <c r="F19" s="865"/>
      <c r="G19" s="865"/>
      <c r="H19" s="865"/>
      <c r="I19" s="865"/>
      <c r="J19" s="865"/>
      <c r="K19" s="866"/>
      <c r="L19" s="864" t="s">
        <v>142</v>
      </c>
      <c r="M19" s="865"/>
      <c r="N19" s="865"/>
      <c r="O19" s="865"/>
      <c r="P19" s="865"/>
      <c r="Q19" s="865"/>
      <c r="R19" s="865"/>
      <c r="S19" s="866"/>
      <c r="T19" s="868" t="s">
        <v>53</v>
      </c>
      <c r="U19" s="870"/>
      <c r="V19" s="868" t="s">
        <v>146</v>
      </c>
      <c r="W19" s="870"/>
      <c r="X19" s="563" t="s">
        <v>55</v>
      </c>
      <c r="Y19" s="563"/>
      <c r="Z19" s="563"/>
      <c r="AA19" s="563"/>
      <c r="AB19" s="563" t="s">
        <v>56</v>
      </c>
      <c r="AC19" s="563"/>
      <c r="AD19" s="563" t="s">
        <v>57</v>
      </c>
      <c r="AE19" s="563"/>
      <c r="AF19" s="876" t="s">
        <v>162</v>
      </c>
      <c r="AG19" s="877"/>
      <c r="AH19" s="563" t="s">
        <v>145</v>
      </c>
      <c r="AI19" s="563"/>
    </row>
    <row r="20" spans="1:40" ht="15" customHeight="1">
      <c r="A20" s="563"/>
      <c r="B20" s="563"/>
      <c r="C20" s="563"/>
      <c r="D20" s="864" t="s">
        <v>52</v>
      </c>
      <c r="E20" s="865"/>
      <c r="F20" s="865"/>
      <c r="G20" s="886"/>
      <c r="H20" s="887" t="s">
        <v>21</v>
      </c>
      <c r="I20" s="865"/>
      <c r="J20" s="865"/>
      <c r="K20" s="866"/>
      <c r="L20" s="864" t="s">
        <v>140</v>
      </c>
      <c r="M20" s="865"/>
      <c r="N20" s="865"/>
      <c r="O20" s="886"/>
      <c r="P20" s="887" t="s">
        <v>141</v>
      </c>
      <c r="Q20" s="865"/>
      <c r="R20" s="865"/>
      <c r="S20" s="866"/>
      <c r="T20" s="871"/>
      <c r="U20" s="873"/>
      <c r="V20" s="871"/>
      <c r="W20" s="873"/>
      <c r="X20" s="563"/>
      <c r="Y20" s="563"/>
      <c r="Z20" s="563"/>
      <c r="AA20" s="563"/>
      <c r="AB20" s="563"/>
      <c r="AC20" s="563"/>
      <c r="AD20" s="563"/>
      <c r="AE20" s="563"/>
      <c r="AF20" s="878"/>
      <c r="AG20" s="879"/>
      <c r="AH20" s="563"/>
      <c r="AI20" s="563"/>
      <c r="AJ20" s="135"/>
    </row>
    <row r="21" spans="1:40" ht="37.5" customHeight="1">
      <c r="A21" s="563" t="s">
        <v>43</v>
      </c>
      <c r="B21" s="563"/>
      <c r="C21" s="563"/>
      <c r="D21" s="864" t="str">
        <f>IF($AN21=0,"",VLOOKUP($AN21,④女入力!$B$10:$AN$33,3))</f>
        <v/>
      </c>
      <c r="E21" s="865" t="e">
        <f t="shared" ref="E21:G21" si="0">IF(D21=0,"",VLOOKUP(D21,$B$10:$Q$30,6))</f>
        <v>#N/A</v>
      </c>
      <c r="F21" s="865" t="e">
        <f t="shared" si="0"/>
        <v>#N/A</v>
      </c>
      <c r="G21" s="886" t="e">
        <f t="shared" si="0"/>
        <v>#N/A</v>
      </c>
      <c r="H21" s="887" t="str">
        <f>IF($AN21=0,"",VLOOKUP($AN21,④女入力!$B$10:$AN$33,7))</f>
        <v/>
      </c>
      <c r="I21" s="865" t="e">
        <f t="shared" ref="I21:K21" si="1">IF(H21=0,"",VLOOKUP(H21,$B$10:$Q$30,6))</f>
        <v>#N/A</v>
      </c>
      <c r="J21" s="865" t="e">
        <f t="shared" si="1"/>
        <v>#N/A</v>
      </c>
      <c r="K21" s="866" t="e">
        <f t="shared" si="1"/>
        <v>#N/A</v>
      </c>
      <c r="L21" s="864" t="str">
        <f>IF($AN21=0,"",VLOOKUP($AN21,④女入力!$B$10:$AN$33,11))</f>
        <v/>
      </c>
      <c r="M21" s="865" t="e">
        <f t="shared" ref="M21:O21" si="2">IF(L21=0,"",VLOOKUP(L21,$B$10:$Q$30,6))</f>
        <v>#N/A</v>
      </c>
      <c r="N21" s="865" t="e">
        <f t="shared" si="2"/>
        <v>#N/A</v>
      </c>
      <c r="O21" s="886" t="e">
        <f t="shared" si="2"/>
        <v>#N/A</v>
      </c>
      <c r="P21" s="887" t="str">
        <f>IF($AN21=0,"",VLOOKUP($AN21,④女入力!$B$10:$AN$33,15))</f>
        <v/>
      </c>
      <c r="Q21" s="865" t="e">
        <f t="shared" ref="Q21:S21" si="3">IF(P21=0,"",VLOOKUP(P21,$B$10:$Q$30,6))</f>
        <v>#N/A</v>
      </c>
      <c r="R21" s="865" t="e">
        <f t="shared" si="3"/>
        <v>#N/A</v>
      </c>
      <c r="S21" s="866" t="e">
        <f t="shared" si="3"/>
        <v>#N/A</v>
      </c>
      <c r="T21" s="864" t="str">
        <f>IF($AN21=0,"",VLOOKUP($AN21,④女入力!$B$10:$AN$33,19))</f>
        <v/>
      </c>
      <c r="U21" s="866" t="e">
        <f t="shared" ref="U21:AE21" si="4">IF(T21=0,"",VLOOKUP(T21,$B$10:$Q$30,6))</f>
        <v>#N/A</v>
      </c>
      <c r="V21" s="864" t="str">
        <f>IF($AN21=0,"",VLOOKUP($AN21,④女入力!$B$10:$AN$33,21))</f>
        <v/>
      </c>
      <c r="W21" s="866" t="e">
        <f t="shared" si="4"/>
        <v>#N/A</v>
      </c>
      <c r="X21" s="888" t="str">
        <f>IF($AN21=0,"",VLOOKUP($AN21,④女入力!$B$10:$AN$33,23))</f>
        <v/>
      </c>
      <c r="Y21" s="889" t="e">
        <f t="shared" si="4"/>
        <v>#N/A</v>
      </c>
      <c r="Z21" s="889" t="str">
        <f>IF($AN21=0,"",VLOOKUP($AN21,③男入力!$B$10:$AN$33,23))</f>
        <v/>
      </c>
      <c r="AA21" s="890" t="e">
        <f t="shared" si="4"/>
        <v>#N/A</v>
      </c>
      <c r="AB21" s="864" t="str">
        <f>IF($AN21=0,"",VLOOKUP($AN21,④女入力!$B$10:$AN$33,34))</f>
        <v/>
      </c>
      <c r="AC21" s="866" t="e">
        <f t="shared" si="4"/>
        <v>#N/A</v>
      </c>
      <c r="AD21" s="864" t="str">
        <f>IF($AN21=0,"",VLOOKUP($AN21,④女入力!$B$10:$AN$33,37))</f>
        <v/>
      </c>
      <c r="AE21" s="866" t="e">
        <f t="shared" si="4"/>
        <v>#N/A</v>
      </c>
      <c r="AF21" s="864">
        <f>⑦女選手!$Z10</f>
        <v>0</v>
      </c>
      <c r="AG21" s="866"/>
      <c r="AH21" s="864"/>
      <c r="AI21" s="866"/>
      <c r="AJ21" s="135"/>
      <c r="AN21" s="211">
        <f>⑦女選手!V10</f>
        <v>0</v>
      </c>
    </row>
    <row r="22" spans="1:40" ht="37.5" customHeight="1">
      <c r="A22" s="563" t="s">
        <v>45</v>
      </c>
      <c r="B22" s="563"/>
      <c r="C22" s="563"/>
      <c r="D22" s="864" t="str">
        <f>IF($AN22=0,"",VLOOKUP($AN22,④女入力!$B$10:$AN$33,3))</f>
        <v/>
      </c>
      <c r="E22" s="865" t="e">
        <f t="shared" ref="E22:E24" si="5">IF(D22=0,"",VLOOKUP(D22,$B$10:$Q$30,6))</f>
        <v>#N/A</v>
      </c>
      <c r="F22" s="865" t="e">
        <f t="shared" ref="F22:F24" si="6">IF(E22=0,"",VLOOKUP(E22,$B$10:$Q$30,6))</f>
        <v>#N/A</v>
      </c>
      <c r="G22" s="886" t="e">
        <f t="shared" ref="G22:G24" si="7">IF(F22=0,"",VLOOKUP(F22,$B$10:$Q$30,6))</f>
        <v>#N/A</v>
      </c>
      <c r="H22" s="887" t="str">
        <f>IF($AN22=0,"",VLOOKUP($AN22,④女入力!$B$10:$AN$33,7))</f>
        <v/>
      </c>
      <c r="I22" s="865" t="e">
        <f t="shared" ref="I22:I24" si="8">IF(H22=0,"",VLOOKUP(H22,$B$10:$Q$30,6))</f>
        <v>#N/A</v>
      </c>
      <c r="J22" s="865" t="e">
        <f t="shared" ref="J22:J24" si="9">IF(I22=0,"",VLOOKUP(I22,$B$10:$Q$30,6))</f>
        <v>#N/A</v>
      </c>
      <c r="K22" s="866" t="e">
        <f t="shared" ref="K22:K24" si="10">IF(J22=0,"",VLOOKUP(J22,$B$10:$Q$30,6))</f>
        <v>#N/A</v>
      </c>
      <c r="L22" s="864" t="str">
        <f>IF($AN22=0,"",VLOOKUP($AN22,④女入力!$B$10:$AN$33,11))</f>
        <v/>
      </c>
      <c r="M22" s="865" t="e">
        <f t="shared" ref="M22:M24" si="11">IF(L22=0,"",VLOOKUP(L22,$B$10:$Q$30,6))</f>
        <v>#N/A</v>
      </c>
      <c r="N22" s="865" t="e">
        <f t="shared" ref="N22:N24" si="12">IF(M22=0,"",VLOOKUP(M22,$B$10:$Q$30,6))</f>
        <v>#N/A</v>
      </c>
      <c r="O22" s="886" t="e">
        <f t="shared" ref="O22:O24" si="13">IF(N22=0,"",VLOOKUP(N22,$B$10:$Q$30,6))</f>
        <v>#N/A</v>
      </c>
      <c r="P22" s="887" t="str">
        <f>IF($AN22=0,"",VLOOKUP($AN22,④女入力!$B$10:$AN$33,15))</f>
        <v/>
      </c>
      <c r="Q22" s="865" t="e">
        <f t="shared" ref="Q22:Q24" si="14">IF(P22=0,"",VLOOKUP(P22,$B$10:$Q$30,6))</f>
        <v>#N/A</v>
      </c>
      <c r="R22" s="865" t="e">
        <f t="shared" ref="R22:R24" si="15">IF(Q22=0,"",VLOOKUP(Q22,$B$10:$Q$30,6))</f>
        <v>#N/A</v>
      </c>
      <c r="S22" s="866" t="e">
        <f t="shared" ref="S22:S24" si="16">IF(R22=0,"",VLOOKUP(R22,$B$10:$Q$30,6))</f>
        <v>#N/A</v>
      </c>
      <c r="T22" s="864" t="str">
        <f>IF($AN22=0,"",VLOOKUP($AN22,④女入力!$B$10:$AN$33,19))</f>
        <v/>
      </c>
      <c r="U22" s="866" t="e">
        <f t="shared" ref="U22:U24" si="17">IF(T22=0,"",VLOOKUP(T22,$B$10:$Q$30,6))</f>
        <v>#N/A</v>
      </c>
      <c r="V22" s="864" t="str">
        <f>IF($AN22=0,"",VLOOKUP($AN22,④女入力!$B$10:$AN$33,21))</f>
        <v/>
      </c>
      <c r="W22" s="866" t="e">
        <f t="shared" ref="W22:W24" si="18">IF(V22=0,"",VLOOKUP(V22,$B$10:$Q$30,6))</f>
        <v>#N/A</v>
      </c>
      <c r="X22" s="888" t="str">
        <f>IF($AN22=0,"",VLOOKUP($AN22,④女入力!$B$10:$AN$33,23))</f>
        <v/>
      </c>
      <c r="Y22" s="889" t="e">
        <f t="shared" ref="Y22:Y24" si="19">IF(X22=0,"",VLOOKUP(X22,$B$10:$Q$30,6))</f>
        <v>#N/A</v>
      </c>
      <c r="Z22" s="889" t="str">
        <f>IF($AN22=0,"",VLOOKUP($AN22,③男入力!$B$10:$AN$33,23))</f>
        <v/>
      </c>
      <c r="AA22" s="890" t="e">
        <f t="shared" ref="AA22:AA24" si="20">IF(Z22=0,"",VLOOKUP(Z22,$B$10:$Q$30,6))</f>
        <v>#N/A</v>
      </c>
      <c r="AB22" s="864" t="str">
        <f>IF($AN22=0,"",VLOOKUP($AN22,④女入力!$B$10:$AN$33,34))</f>
        <v/>
      </c>
      <c r="AC22" s="866" t="e">
        <f t="shared" ref="AC22:AC24" si="21">IF(AB22=0,"",VLOOKUP(AB22,$B$10:$Q$30,6))</f>
        <v>#N/A</v>
      </c>
      <c r="AD22" s="864" t="str">
        <f>IF($AN22=0,"",VLOOKUP($AN22,④女入力!$B$10:$AN$33,37))</f>
        <v/>
      </c>
      <c r="AE22" s="866" t="e">
        <f t="shared" ref="AE22:AE24" si="22">IF(AD22=0,"",VLOOKUP(AD22,$B$10:$Q$30,6))</f>
        <v>#N/A</v>
      </c>
      <c r="AF22" s="864">
        <f>⑦女選手!$Z11</f>
        <v>0</v>
      </c>
      <c r="AG22" s="866"/>
      <c r="AH22" s="864"/>
      <c r="AI22" s="866"/>
      <c r="AN22" s="211">
        <f>⑦女選手!V11</f>
        <v>0</v>
      </c>
    </row>
    <row r="23" spans="1:40" ht="37.5" customHeight="1">
      <c r="A23" s="563" t="s">
        <v>47</v>
      </c>
      <c r="B23" s="563"/>
      <c r="C23" s="563"/>
      <c r="D23" s="864" t="str">
        <f>IF($AN23=0,"",VLOOKUP($AN23,④女入力!$B$10:$AN$33,3))</f>
        <v/>
      </c>
      <c r="E23" s="865" t="e">
        <f t="shared" si="5"/>
        <v>#N/A</v>
      </c>
      <c r="F23" s="865" t="e">
        <f t="shared" si="6"/>
        <v>#N/A</v>
      </c>
      <c r="G23" s="886" t="e">
        <f t="shared" si="7"/>
        <v>#N/A</v>
      </c>
      <c r="H23" s="887" t="str">
        <f>IF($AN23=0,"",VLOOKUP($AN23,④女入力!$B$10:$AN$33,7))</f>
        <v/>
      </c>
      <c r="I23" s="865" t="e">
        <f t="shared" si="8"/>
        <v>#N/A</v>
      </c>
      <c r="J23" s="865" t="e">
        <f t="shared" si="9"/>
        <v>#N/A</v>
      </c>
      <c r="K23" s="866" t="e">
        <f t="shared" si="10"/>
        <v>#N/A</v>
      </c>
      <c r="L23" s="864" t="str">
        <f>IF($AN23=0,"",VLOOKUP($AN23,④女入力!$B$10:$AN$33,11))</f>
        <v/>
      </c>
      <c r="M23" s="865" t="e">
        <f t="shared" si="11"/>
        <v>#N/A</v>
      </c>
      <c r="N23" s="865" t="e">
        <f t="shared" si="12"/>
        <v>#N/A</v>
      </c>
      <c r="O23" s="886" t="e">
        <f t="shared" si="13"/>
        <v>#N/A</v>
      </c>
      <c r="P23" s="887" t="str">
        <f>IF($AN23=0,"",VLOOKUP($AN23,④女入力!$B$10:$AN$33,15))</f>
        <v/>
      </c>
      <c r="Q23" s="865" t="e">
        <f t="shared" si="14"/>
        <v>#N/A</v>
      </c>
      <c r="R23" s="865" t="e">
        <f t="shared" si="15"/>
        <v>#N/A</v>
      </c>
      <c r="S23" s="866" t="e">
        <f t="shared" si="16"/>
        <v>#N/A</v>
      </c>
      <c r="T23" s="864" t="str">
        <f>IF($AN23=0,"",VLOOKUP($AN23,④女入力!$B$10:$AN$33,19))</f>
        <v/>
      </c>
      <c r="U23" s="866" t="e">
        <f t="shared" si="17"/>
        <v>#N/A</v>
      </c>
      <c r="V23" s="864" t="str">
        <f>IF($AN23=0,"",VLOOKUP($AN23,④女入力!$B$10:$AN$33,21))</f>
        <v/>
      </c>
      <c r="W23" s="866" t="e">
        <f t="shared" si="18"/>
        <v>#N/A</v>
      </c>
      <c r="X23" s="888" t="str">
        <f>IF($AN23=0,"",VLOOKUP($AN23,④女入力!$B$10:$AN$33,23))</f>
        <v/>
      </c>
      <c r="Y23" s="889" t="e">
        <f t="shared" si="19"/>
        <v>#N/A</v>
      </c>
      <c r="Z23" s="889" t="str">
        <f>IF($AN23=0,"",VLOOKUP($AN23,③男入力!$B$10:$AN$33,23))</f>
        <v/>
      </c>
      <c r="AA23" s="890" t="e">
        <f t="shared" si="20"/>
        <v>#N/A</v>
      </c>
      <c r="AB23" s="864" t="str">
        <f>IF($AN23=0,"",VLOOKUP($AN23,④女入力!$B$10:$AN$33,34))</f>
        <v/>
      </c>
      <c r="AC23" s="866" t="e">
        <f t="shared" si="21"/>
        <v>#N/A</v>
      </c>
      <c r="AD23" s="864" t="str">
        <f>IF($AN23=0,"",VLOOKUP($AN23,④女入力!$B$10:$AN$33,37))</f>
        <v/>
      </c>
      <c r="AE23" s="866" t="e">
        <f t="shared" si="22"/>
        <v>#N/A</v>
      </c>
      <c r="AF23" s="864">
        <f>⑦女選手!$Z12</f>
        <v>0</v>
      </c>
      <c r="AG23" s="866"/>
      <c r="AH23" s="864"/>
      <c r="AI23" s="866"/>
      <c r="AN23" s="211">
        <f>⑦女選手!V12</f>
        <v>0</v>
      </c>
    </row>
    <row r="24" spans="1:40" ht="37.5" customHeight="1">
      <c r="A24" s="563" t="s">
        <v>68</v>
      </c>
      <c r="B24" s="563"/>
      <c r="C24" s="563"/>
      <c r="D24" s="864" t="str">
        <f>IF($AN24=0,"",VLOOKUP($AN24,④女入力!$B$10:$AN$33,3))</f>
        <v/>
      </c>
      <c r="E24" s="865" t="e">
        <f t="shared" si="5"/>
        <v>#N/A</v>
      </c>
      <c r="F24" s="865" t="e">
        <f t="shared" si="6"/>
        <v>#N/A</v>
      </c>
      <c r="G24" s="886" t="e">
        <f t="shared" si="7"/>
        <v>#N/A</v>
      </c>
      <c r="H24" s="887" t="str">
        <f>IF($AN24=0,"",VLOOKUP($AN24,④女入力!$B$10:$AN$33,7))</f>
        <v/>
      </c>
      <c r="I24" s="865" t="e">
        <f t="shared" si="8"/>
        <v>#N/A</v>
      </c>
      <c r="J24" s="865" t="e">
        <f t="shared" si="9"/>
        <v>#N/A</v>
      </c>
      <c r="K24" s="866" t="e">
        <f t="shared" si="10"/>
        <v>#N/A</v>
      </c>
      <c r="L24" s="864" t="str">
        <f>IF($AN24=0,"",VLOOKUP($AN24,④女入力!$B$10:$AN$33,11))</f>
        <v/>
      </c>
      <c r="M24" s="865" t="e">
        <f t="shared" si="11"/>
        <v>#N/A</v>
      </c>
      <c r="N24" s="865" t="e">
        <f t="shared" si="12"/>
        <v>#N/A</v>
      </c>
      <c r="O24" s="886" t="e">
        <f t="shared" si="13"/>
        <v>#N/A</v>
      </c>
      <c r="P24" s="887" t="str">
        <f>IF($AN24=0,"",VLOOKUP($AN24,④女入力!$B$10:$AN$33,15))</f>
        <v/>
      </c>
      <c r="Q24" s="865" t="e">
        <f t="shared" si="14"/>
        <v>#N/A</v>
      </c>
      <c r="R24" s="865" t="e">
        <f t="shared" si="15"/>
        <v>#N/A</v>
      </c>
      <c r="S24" s="866" t="e">
        <f t="shared" si="16"/>
        <v>#N/A</v>
      </c>
      <c r="T24" s="864" t="str">
        <f>IF($AN24=0,"",VLOOKUP($AN24,④女入力!$B$10:$AN$33,19))</f>
        <v/>
      </c>
      <c r="U24" s="866" t="e">
        <f t="shared" si="17"/>
        <v>#N/A</v>
      </c>
      <c r="V24" s="864" t="str">
        <f>IF($AN24=0,"",VLOOKUP($AN24,④女入力!$B$10:$AN$33,21))</f>
        <v/>
      </c>
      <c r="W24" s="866" t="e">
        <f t="shared" si="18"/>
        <v>#N/A</v>
      </c>
      <c r="X24" s="888" t="str">
        <f>IF($AN24=0,"",VLOOKUP($AN24,④女入力!$B$10:$AN$33,23))</f>
        <v/>
      </c>
      <c r="Y24" s="889" t="e">
        <f t="shared" si="19"/>
        <v>#N/A</v>
      </c>
      <c r="Z24" s="889" t="str">
        <f>IF($AN24=0,"",VLOOKUP($AN24,③男入力!$B$10:$AN$33,23))</f>
        <v/>
      </c>
      <c r="AA24" s="890" t="e">
        <f t="shared" si="20"/>
        <v>#N/A</v>
      </c>
      <c r="AB24" s="864" t="str">
        <f>IF($AN24=0,"",VLOOKUP($AN24,④女入力!$B$10:$AN$33,34))</f>
        <v/>
      </c>
      <c r="AC24" s="866" t="e">
        <f t="shared" si="21"/>
        <v>#N/A</v>
      </c>
      <c r="AD24" s="864" t="str">
        <f>IF($AN24=0,"",VLOOKUP($AN24,④女入力!$B$10:$AN$33,37))</f>
        <v/>
      </c>
      <c r="AE24" s="866" t="e">
        <f t="shared" si="22"/>
        <v>#N/A</v>
      </c>
      <c r="AF24" s="864">
        <f>⑦女選手!$Z13</f>
        <v>0</v>
      </c>
      <c r="AG24" s="866"/>
      <c r="AH24" s="864"/>
      <c r="AI24" s="866"/>
      <c r="AN24" s="211">
        <f>⑦女選手!V13</f>
        <v>0</v>
      </c>
    </row>
    <row r="25" spans="1:40" ht="30" customHeight="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</row>
    <row r="26" spans="1:40" ht="30" customHeight="1">
      <c r="A26" s="137" t="s">
        <v>148</v>
      </c>
      <c r="B26" s="136"/>
      <c r="C26" s="881" t="s">
        <v>147</v>
      </c>
      <c r="D26" s="881"/>
      <c r="E26" s="881"/>
      <c r="F26" s="881"/>
      <c r="G26" s="881"/>
      <c r="H26" s="881"/>
      <c r="I26" s="881"/>
      <c r="J26" s="881"/>
      <c r="K26" s="881"/>
      <c r="L26" s="881"/>
      <c r="M26" s="881"/>
      <c r="N26" s="881"/>
      <c r="O26" s="881"/>
      <c r="P26" s="881"/>
      <c r="Q26" s="881"/>
      <c r="R26" s="881"/>
      <c r="S26" s="881"/>
      <c r="T26" s="881"/>
      <c r="U26" s="881"/>
      <c r="V26" s="881"/>
      <c r="W26" s="881"/>
      <c r="X26" s="881"/>
      <c r="Y26" s="881"/>
      <c r="Z26" s="881"/>
      <c r="AA26" s="881"/>
      <c r="AB26" s="881"/>
      <c r="AC26" s="881"/>
      <c r="AD26" s="881"/>
      <c r="AE26" s="881"/>
      <c r="AF26" s="881"/>
      <c r="AG26" s="881"/>
      <c r="AH26" s="881"/>
      <c r="AI26" s="881"/>
    </row>
    <row r="27" spans="1:40" ht="15" customHeight="1">
      <c r="C27" s="891" t="s">
        <v>152</v>
      </c>
      <c r="D27" s="891"/>
      <c r="E27" s="891"/>
      <c r="F27" s="891"/>
      <c r="G27" s="891"/>
      <c r="H27" s="891"/>
      <c r="J27" s="196">
        <f>②基本情報!$K$64</f>
        <v>0</v>
      </c>
      <c r="L27" s="891" t="s">
        <v>153</v>
      </c>
      <c r="M27" s="891"/>
      <c r="N27" s="891"/>
      <c r="O27" s="891"/>
      <c r="P27" s="891"/>
      <c r="Q27" s="891"/>
      <c r="R27" s="891"/>
      <c r="S27" s="891"/>
      <c r="T27" s="891"/>
      <c r="U27" s="891"/>
      <c r="V27" s="891"/>
      <c r="W27" s="891"/>
      <c r="X27" s="891"/>
      <c r="Y27" s="891"/>
      <c r="Z27" s="891"/>
      <c r="AA27" s="891"/>
      <c r="AB27" s="891"/>
      <c r="AC27" s="891"/>
      <c r="AD27" s="891"/>
      <c r="AE27" s="891"/>
      <c r="AF27" s="891"/>
      <c r="AG27" s="891"/>
    </row>
    <row r="28" spans="1:40" ht="15" customHeight="1"/>
    <row r="29" spans="1:40" ht="15" customHeight="1">
      <c r="J29" s="196">
        <f>②基本情報!$K$66</f>
        <v>0</v>
      </c>
      <c r="L29" s="891" t="s">
        <v>154</v>
      </c>
      <c r="M29" s="891"/>
      <c r="N29" s="891"/>
      <c r="O29" s="891"/>
      <c r="P29" s="891"/>
      <c r="Q29" s="891"/>
      <c r="R29" s="891"/>
      <c r="S29" s="891"/>
      <c r="T29" s="891"/>
      <c r="U29" s="891"/>
      <c r="V29" s="891"/>
      <c r="W29" s="891"/>
      <c r="X29" s="891"/>
      <c r="Y29" s="891"/>
      <c r="Z29" s="891"/>
      <c r="AA29" s="891"/>
      <c r="AB29" s="891"/>
      <c r="AC29" s="891"/>
      <c r="AD29" s="891"/>
      <c r="AE29" s="891"/>
      <c r="AF29" s="891"/>
      <c r="AG29" s="891"/>
    </row>
    <row r="30" spans="1:40" ht="15" customHeight="1"/>
    <row r="31" spans="1:40" ht="15" customHeight="1">
      <c r="C31" s="891" t="s">
        <v>155</v>
      </c>
      <c r="D31" s="891"/>
      <c r="E31" s="891"/>
      <c r="F31" s="891"/>
      <c r="G31" s="891"/>
      <c r="H31" s="891"/>
      <c r="I31" s="891"/>
      <c r="J31" s="891"/>
      <c r="K31" s="891"/>
      <c r="L31" s="891"/>
      <c r="M31" s="891"/>
      <c r="N31" s="891"/>
      <c r="O31" s="891"/>
      <c r="P31" s="891"/>
      <c r="Q31" s="891"/>
      <c r="R31" s="891"/>
      <c r="S31" s="891"/>
      <c r="T31" s="891"/>
      <c r="U31" s="891"/>
      <c r="V31" s="891"/>
      <c r="W31" s="891"/>
      <c r="X31" s="891"/>
      <c r="Y31" s="891"/>
      <c r="Z31" s="891"/>
      <c r="AA31" s="891"/>
      <c r="AB31" s="891"/>
      <c r="AC31" s="891"/>
      <c r="AD31" s="891"/>
      <c r="AE31" s="891"/>
      <c r="AF31" s="891"/>
      <c r="AG31" s="891"/>
      <c r="AH31" s="891"/>
      <c r="AI31" s="891"/>
    </row>
    <row r="32" spans="1:40" ht="15" customHeight="1"/>
    <row r="33" spans="1:42" ht="15" customHeight="1">
      <c r="A33" s="891" t="str">
        <f>AN33&amp;AO33&amp;AP33</f>
        <v>上記の生徒が0に参加することを承認します。</v>
      </c>
      <c r="B33" s="891"/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1"/>
      <c r="T33" s="891"/>
      <c r="U33" s="891"/>
      <c r="V33" s="891"/>
      <c r="W33" s="891"/>
      <c r="X33" s="891"/>
      <c r="Y33" s="891"/>
      <c r="Z33" s="891"/>
      <c r="AA33" s="891"/>
      <c r="AB33" s="891"/>
      <c r="AC33" s="891"/>
      <c r="AD33" s="891"/>
      <c r="AE33" s="891"/>
      <c r="AF33" s="891"/>
      <c r="AG33" s="891"/>
      <c r="AH33" s="891"/>
      <c r="AI33" s="891"/>
      <c r="AN33" s="131" t="s">
        <v>245</v>
      </c>
      <c r="AO33" s="131">
        <f>Top!$B$7</f>
        <v>0</v>
      </c>
      <c r="AP33" s="131" t="s">
        <v>246</v>
      </c>
    </row>
    <row r="34" spans="1:42" ht="15" customHeight="1"/>
    <row r="35" spans="1:42" ht="15" customHeight="1">
      <c r="A35" s="891" t="str">
        <f>⑧日付!$AO$6</f>
        <v>令和　2　年　　月　　日</v>
      </c>
      <c r="B35" s="891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1"/>
      <c r="P35" s="891"/>
      <c r="Q35" s="891"/>
      <c r="R35" s="891"/>
    </row>
    <row r="36" spans="1:42" ht="15" customHeight="1"/>
    <row r="37" spans="1:42" ht="15" customHeight="1">
      <c r="A37" s="872" t="s">
        <v>156</v>
      </c>
      <c r="B37" s="872"/>
      <c r="C37" s="872"/>
      <c r="D37" s="872">
        <f>②基本情報!$B$8</f>
        <v>0</v>
      </c>
      <c r="E37" s="872"/>
      <c r="F37" s="872"/>
      <c r="G37" s="872"/>
      <c r="H37" s="872"/>
      <c r="I37" s="872"/>
      <c r="J37" s="872"/>
      <c r="K37" s="872"/>
      <c r="L37" s="872"/>
      <c r="M37" s="872"/>
      <c r="N37" s="872"/>
      <c r="O37" s="872"/>
      <c r="P37" s="872"/>
      <c r="Q37" s="872"/>
      <c r="R37" s="872"/>
      <c r="U37" s="859" t="s">
        <v>107</v>
      </c>
      <c r="V37" s="859"/>
      <c r="W37" s="859"/>
      <c r="X37" s="859"/>
      <c r="Y37" s="872">
        <f>②基本情報!$N$11</f>
        <v>0</v>
      </c>
      <c r="Z37" s="872"/>
      <c r="AA37" s="872"/>
      <c r="AB37" s="872"/>
      <c r="AC37" s="872"/>
      <c r="AD37" s="872"/>
      <c r="AE37" s="872"/>
      <c r="AF37" s="872" t="s">
        <v>157</v>
      </c>
      <c r="AG37" s="872"/>
    </row>
    <row r="38" spans="1:42" ht="15" customHeight="1"/>
    <row r="39" spans="1:42" ht="15" customHeight="1"/>
    <row r="40" spans="1:42" ht="15" customHeight="1"/>
    <row r="41" spans="1:42" ht="15" customHeight="1"/>
    <row r="42" spans="1:42" ht="15" customHeight="1"/>
    <row r="43" spans="1:42" ht="15" customHeight="1"/>
    <row r="44" spans="1:42" ht="15" customHeight="1"/>
    <row r="45" spans="1:42" ht="15" customHeight="1"/>
    <row r="46" spans="1:42" ht="15" customHeight="1"/>
    <row r="47" spans="1:42" ht="15" customHeight="1"/>
    <row r="48" spans="1:4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protectedRanges>
    <protectedRange sqref="AH21:AI24" name="範囲1_1"/>
  </protectedRanges>
  <customSheetViews>
    <customSheetView guid="{5D963F3A-B207-4215-A36A-BBA0BD90DFE4}" showGridLines="0" zeroValues="0">
      <selection activeCell="N1" sqref="N1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</customSheetViews>
  <mergeCells count="114">
    <mergeCell ref="A35:R35"/>
    <mergeCell ref="A37:C37"/>
    <mergeCell ref="D37:R37"/>
    <mergeCell ref="U37:X37"/>
    <mergeCell ref="Y37:AE37"/>
    <mergeCell ref="AF37:AG37"/>
    <mergeCell ref="C26:AI26"/>
    <mergeCell ref="C27:H27"/>
    <mergeCell ref="L27:AG27"/>
    <mergeCell ref="L29:AG29"/>
    <mergeCell ref="C31:AI31"/>
    <mergeCell ref="A33:AI33"/>
    <mergeCell ref="V24:W24"/>
    <mergeCell ref="X24:AA24"/>
    <mergeCell ref="AB24:AC24"/>
    <mergeCell ref="AD24:AE24"/>
    <mergeCell ref="AF24:AG24"/>
    <mergeCell ref="AH24:AI24"/>
    <mergeCell ref="A24:C24"/>
    <mergeCell ref="D24:G24"/>
    <mergeCell ref="H24:K24"/>
    <mergeCell ref="L24:O24"/>
    <mergeCell ref="P24:S24"/>
    <mergeCell ref="T24:U24"/>
    <mergeCell ref="V23:W23"/>
    <mergeCell ref="X23:AA23"/>
    <mergeCell ref="AB23:AC23"/>
    <mergeCell ref="AD23:AE23"/>
    <mergeCell ref="AF23:AG23"/>
    <mergeCell ref="AH23:AI23"/>
    <mergeCell ref="A23:C23"/>
    <mergeCell ref="D23:G23"/>
    <mergeCell ref="H23:K23"/>
    <mergeCell ref="L23:O23"/>
    <mergeCell ref="P23:S23"/>
    <mergeCell ref="T23:U23"/>
    <mergeCell ref="V22:W22"/>
    <mergeCell ref="X22:AA22"/>
    <mergeCell ref="AB22:AC22"/>
    <mergeCell ref="AD22:AE22"/>
    <mergeCell ref="AF22:AG22"/>
    <mergeCell ref="AH22:AI22"/>
    <mergeCell ref="A22:C22"/>
    <mergeCell ref="D22:G22"/>
    <mergeCell ref="H22:K22"/>
    <mergeCell ref="L22:O22"/>
    <mergeCell ref="P22:S22"/>
    <mergeCell ref="T22:U22"/>
    <mergeCell ref="V21:W21"/>
    <mergeCell ref="X21:AA21"/>
    <mergeCell ref="AB21:AC21"/>
    <mergeCell ref="AD21:AE21"/>
    <mergeCell ref="AF21:AG21"/>
    <mergeCell ref="AH21:AI21"/>
    <mergeCell ref="A21:C21"/>
    <mergeCell ref="D21:G21"/>
    <mergeCell ref="H21:K21"/>
    <mergeCell ref="L21:O21"/>
    <mergeCell ref="P21:S21"/>
    <mergeCell ref="T21:U21"/>
    <mergeCell ref="AB19:AC20"/>
    <mergeCell ref="AD19:AE20"/>
    <mergeCell ref="AF19:AG20"/>
    <mergeCell ref="AH19:AI20"/>
    <mergeCell ref="D20:G20"/>
    <mergeCell ref="H20:K20"/>
    <mergeCell ref="L20:O20"/>
    <mergeCell ref="P20:S20"/>
    <mergeCell ref="A19:C20"/>
    <mergeCell ref="D19:K19"/>
    <mergeCell ref="L19:S19"/>
    <mergeCell ref="T19:U20"/>
    <mergeCell ref="V19:W20"/>
    <mergeCell ref="X19:AA20"/>
    <mergeCell ref="A14:B14"/>
    <mergeCell ref="C14:AI14"/>
    <mergeCell ref="A15:B15"/>
    <mergeCell ref="C15:AI15"/>
    <mergeCell ref="A17:H17"/>
    <mergeCell ref="I17:T17"/>
    <mergeCell ref="A11:D11"/>
    <mergeCell ref="E11:N11"/>
    <mergeCell ref="O11:AD11"/>
    <mergeCell ref="A12:D13"/>
    <mergeCell ref="E12:F12"/>
    <mergeCell ref="G12:N12"/>
    <mergeCell ref="O12:AD13"/>
    <mergeCell ref="E13:N13"/>
    <mergeCell ref="A9:B9"/>
    <mergeCell ref="C9:K9"/>
    <mergeCell ref="L9:O10"/>
    <mergeCell ref="P9:Q9"/>
    <mergeCell ref="R9:AD9"/>
    <mergeCell ref="A10:K10"/>
    <mergeCell ref="P10:S10"/>
    <mergeCell ref="T10:AD10"/>
    <mergeCell ref="M7:AA7"/>
    <mergeCell ref="AB7:AC7"/>
    <mergeCell ref="AD7:AI7"/>
    <mergeCell ref="A8:K8"/>
    <mergeCell ref="L8:O8"/>
    <mergeCell ref="P8:AD8"/>
    <mergeCell ref="D1:J1"/>
    <mergeCell ref="A3:AI4"/>
    <mergeCell ref="A5:C5"/>
    <mergeCell ref="D5:L5"/>
    <mergeCell ref="M5:AA5"/>
    <mergeCell ref="AB5:AI5"/>
    <mergeCell ref="A6:C7"/>
    <mergeCell ref="D6:L7"/>
    <mergeCell ref="N6:AA6"/>
    <mergeCell ref="AB6:AC6"/>
    <mergeCell ref="AD6:AI6"/>
    <mergeCell ref="L1:W1"/>
  </mergeCells>
  <phoneticPr fontId="2"/>
  <dataValidations count="1">
    <dataValidation type="list" allowBlank="1" showInputMessage="1" showErrorMessage="1" sqref="AJ11:AL13" xr:uid="{00000000-0002-0000-0900-000000000000}">
      <formula1>"教諭,教頭,校長,部活動指導員"</formula1>
    </dataValidation>
  </dataValidations>
  <hyperlinks>
    <hyperlink ref="D1" location="Top!A1" display="Topへ戻る" xr:uid="{00000000-0004-0000-0900-000000000000}"/>
    <hyperlink ref="L1:W1" location="⑦女選手!A1" display="【女子出場選手入力シート】" xr:uid="{00000000-0004-0000-0900-000001000000}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R253"/>
  <sheetViews>
    <sheetView zoomScale="70" zoomScaleNormal="70" workbookViewId="0">
      <selection activeCell="N8" sqref="N8:Q9"/>
    </sheetView>
  </sheetViews>
  <sheetFormatPr defaultRowHeight="13.5"/>
  <cols>
    <col min="1" max="1" width="3.125" style="1" customWidth="1"/>
    <col min="2" max="34" width="3.75" style="1" customWidth="1"/>
    <col min="35" max="36" width="3.875" style="1" customWidth="1"/>
    <col min="37" max="69" width="3" style="1" customWidth="1"/>
    <col min="70" max="70" width="3.625" style="1" customWidth="1"/>
    <col min="71" max="16384" width="9" style="1"/>
  </cols>
  <sheetData>
    <row r="1" spans="1:70" ht="30.75" customHeight="1">
      <c r="D1" s="467" t="s">
        <v>194</v>
      </c>
      <c r="E1" s="468"/>
      <c r="F1" s="468"/>
      <c r="G1" s="468"/>
      <c r="H1" s="469"/>
      <c r="I1" s="160"/>
    </row>
    <row r="2" spans="1:70" ht="36" customHeight="1">
      <c r="A2" s="121"/>
      <c r="B2" s="122" t="s">
        <v>119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3"/>
      <c r="AK2" s="124" t="s">
        <v>120</v>
      </c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</row>
    <row r="3" spans="1:70" ht="18.7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213"/>
      <c r="S3" s="214"/>
      <c r="T3" s="212" t="s">
        <v>237</v>
      </c>
      <c r="U3" s="121"/>
      <c r="V3" s="121"/>
      <c r="W3" s="121"/>
      <c r="X3" s="121"/>
      <c r="Y3" s="215"/>
      <c r="Z3" s="216"/>
      <c r="AA3" s="212" t="s">
        <v>238</v>
      </c>
      <c r="AB3" s="121"/>
      <c r="AC3" s="121"/>
      <c r="AD3" s="121"/>
      <c r="AE3" s="121"/>
      <c r="AF3" s="121"/>
      <c r="AG3" s="121"/>
      <c r="AH3" s="121"/>
      <c r="AI3" s="121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213"/>
      <c r="BA3" s="214"/>
      <c r="BB3" s="217" t="s">
        <v>237</v>
      </c>
      <c r="BC3" s="123"/>
      <c r="BD3" s="123"/>
      <c r="BE3" s="123"/>
      <c r="BF3" s="123"/>
      <c r="BG3" s="215"/>
      <c r="BH3" s="216"/>
      <c r="BI3" s="217" t="s">
        <v>238</v>
      </c>
      <c r="BJ3" s="123"/>
      <c r="BK3" s="123"/>
      <c r="BL3" s="123"/>
      <c r="BM3" s="123"/>
      <c r="BN3" s="123"/>
      <c r="BO3" s="123"/>
      <c r="BP3" s="123"/>
      <c r="BQ3" s="123"/>
      <c r="BR3" s="123"/>
    </row>
    <row r="4" spans="1:70" ht="24.75" thickBot="1">
      <c r="A4" s="197"/>
      <c r="B4" s="465" t="s">
        <v>106</v>
      </c>
      <c r="C4" s="465"/>
      <c r="D4" s="465"/>
      <c r="E4" s="465"/>
      <c r="F4" s="465"/>
      <c r="G4" s="465"/>
      <c r="H4" s="465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8"/>
      <c r="AK4" s="470" t="s">
        <v>106</v>
      </c>
      <c r="AL4" s="470"/>
      <c r="AM4" s="470"/>
      <c r="AN4" s="470"/>
      <c r="AO4" s="470"/>
      <c r="AP4" s="470"/>
      <c r="AQ4" s="470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</row>
    <row r="5" spans="1:70" ht="18.75" customHeight="1">
      <c r="A5" s="197"/>
      <c r="B5" s="414" t="s">
        <v>0</v>
      </c>
      <c r="C5" s="415"/>
      <c r="D5" s="415"/>
      <c r="E5" s="415"/>
      <c r="F5" s="415"/>
      <c r="G5" s="415"/>
      <c r="H5" s="415"/>
      <c r="I5" s="416"/>
      <c r="J5" s="406" t="s">
        <v>0</v>
      </c>
      <c r="K5" s="407"/>
      <c r="L5" s="407"/>
      <c r="M5" s="408"/>
      <c r="N5" s="489" t="s">
        <v>1</v>
      </c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15" t="s">
        <v>2</v>
      </c>
      <c r="AC5" s="415"/>
      <c r="AD5" s="415"/>
      <c r="AE5" s="415"/>
      <c r="AF5" s="415"/>
      <c r="AG5" s="415"/>
      <c r="AH5" s="500"/>
      <c r="AI5" s="197"/>
      <c r="AJ5" s="198"/>
      <c r="AK5" s="414" t="s">
        <v>0</v>
      </c>
      <c r="AL5" s="415"/>
      <c r="AM5" s="415"/>
      <c r="AN5" s="415"/>
      <c r="AO5" s="415"/>
      <c r="AP5" s="415"/>
      <c r="AQ5" s="415"/>
      <c r="AR5" s="416"/>
      <c r="AS5" s="406" t="s">
        <v>0</v>
      </c>
      <c r="AT5" s="407"/>
      <c r="AU5" s="407"/>
      <c r="AV5" s="408"/>
      <c r="AW5" s="489" t="s">
        <v>1</v>
      </c>
      <c r="AX5" s="489"/>
      <c r="AY5" s="489"/>
      <c r="AZ5" s="489"/>
      <c r="BA5" s="489"/>
      <c r="BB5" s="489"/>
      <c r="BC5" s="489"/>
      <c r="BD5" s="489"/>
      <c r="BE5" s="489"/>
      <c r="BF5" s="489"/>
      <c r="BG5" s="489"/>
      <c r="BH5" s="489"/>
      <c r="BI5" s="489"/>
      <c r="BJ5" s="489"/>
      <c r="BK5" s="415" t="s">
        <v>2</v>
      </c>
      <c r="BL5" s="415"/>
      <c r="BM5" s="415"/>
      <c r="BN5" s="415"/>
      <c r="BO5" s="415"/>
      <c r="BP5" s="415"/>
      <c r="BQ5" s="500"/>
      <c r="BR5" s="198"/>
    </row>
    <row r="6" spans="1:70" ht="18.75" customHeight="1">
      <c r="A6" s="197"/>
      <c r="B6" s="485" t="s">
        <v>3</v>
      </c>
      <c r="C6" s="486"/>
      <c r="D6" s="486"/>
      <c r="E6" s="486"/>
      <c r="F6" s="486"/>
      <c r="G6" s="486"/>
      <c r="H6" s="486"/>
      <c r="I6" s="487"/>
      <c r="J6" s="505" t="s">
        <v>105</v>
      </c>
      <c r="K6" s="486"/>
      <c r="L6" s="486"/>
      <c r="M6" s="487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21"/>
      <c r="AC6" s="421"/>
      <c r="AD6" s="421"/>
      <c r="AE6" s="421"/>
      <c r="AF6" s="421"/>
      <c r="AG6" s="421"/>
      <c r="AH6" s="501"/>
      <c r="AI6" s="197"/>
      <c r="AJ6" s="198"/>
      <c r="AK6" s="485" t="s">
        <v>3</v>
      </c>
      <c r="AL6" s="486"/>
      <c r="AM6" s="486"/>
      <c r="AN6" s="486"/>
      <c r="AO6" s="486"/>
      <c r="AP6" s="486"/>
      <c r="AQ6" s="486"/>
      <c r="AR6" s="487"/>
      <c r="AS6" s="505" t="s">
        <v>4</v>
      </c>
      <c r="AT6" s="486"/>
      <c r="AU6" s="486"/>
      <c r="AV6" s="487"/>
      <c r="AW6" s="494"/>
      <c r="AX6" s="494"/>
      <c r="AY6" s="494"/>
      <c r="AZ6" s="494"/>
      <c r="BA6" s="494"/>
      <c r="BB6" s="494"/>
      <c r="BC6" s="494"/>
      <c r="BD6" s="494"/>
      <c r="BE6" s="494"/>
      <c r="BF6" s="494"/>
      <c r="BG6" s="494"/>
      <c r="BH6" s="494"/>
      <c r="BI6" s="494"/>
      <c r="BJ6" s="494"/>
      <c r="BK6" s="421"/>
      <c r="BL6" s="421"/>
      <c r="BM6" s="421"/>
      <c r="BN6" s="421"/>
      <c r="BO6" s="421"/>
      <c r="BP6" s="421"/>
      <c r="BQ6" s="501"/>
      <c r="BR6" s="198"/>
    </row>
    <row r="7" spans="1:70" ht="18.75" customHeight="1">
      <c r="A7" s="197"/>
      <c r="B7" s="482"/>
      <c r="C7" s="472"/>
      <c r="D7" s="472"/>
      <c r="E7" s="472"/>
      <c r="F7" s="472"/>
      <c r="G7" s="472"/>
      <c r="H7" s="472"/>
      <c r="I7" s="473"/>
      <c r="J7" s="471"/>
      <c r="K7" s="472"/>
      <c r="L7" s="472"/>
      <c r="M7" s="473"/>
      <c r="N7" s="199" t="s">
        <v>5</v>
      </c>
      <c r="O7" s="474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6"/>
      <c r="AB7" s="397"/>
      <c r="AC7" s="398"/>
      <c r="AD7" s="398"/>
      <c r="AE7" s="398"/>
      <c r="AF7" s="398"/>
      <c r="AG7" s="398"/>
      <c r="AH7" s="399"/>
      <c r="AI7" s="197"/>
      <c r="AJ7" s="198"/>
      <c r="AK7" s="482" t="s">
        <v>278</v>
      </c>
      <c r="AL7" s="472"/>
      <c r="AM7" s="472"/>
      <c r="AN7" s="472"/>
      <c r="AO7" s="472"/>
      <c r="AP7" s="472"/>
      <c r="AQ7" s="472"/>
      <c r="AR7" s="473"/>
      <c r="AS7" s="471" t="s">
        <v>99</v>
      </c>
      <c r="AT7" s="472"/>
      <c r="AU7" s="472"/>
      <c r="AV7" s="473"/>
      <c r="AW7" s="200" t="s">
        <v>5</v>
      </c>
      <c r="AX7" s="506" t="s">
        <v>100</v>
      </c>
      <c r="AY7" s="506"/>
      <c r="AZ7" s="506"/>
      <c r="BA7" s="506"/>
      <c r="BB7" s="506"/>
      <c r="BC7" s="506"/>
      <c r="BD7" s="506"/>
      <c r="BE7" s="506"/>
      <c r="BF7" s="506"/>
      <c r="BG7" s="506"/>
      <c r="BH7" s="506"/>
      <c r="BI7" s="506"/>
      <c r="BJ7" s="506"/>
      <c r="BK7" s="397" t="s">
        <v>219</v>
      </c>
      <c r="BL7" s="398"/>
      <c r="BM7" s="398"/>
      <c r="BN7" s="398"/>
      <c r="BO7" s="398"/>
      <c r="BP7" s="398"/>
      <c r="BQ7" s="399"/>
      <c r="BR7" s="198"/>
    </row>
    <row r="8" spans="1:70" ht="18.75" customHeight="1">
      <c r="A8" s="197"/>
      <c r="B8" s="483"/>
      <c r="C8" s="398"/>
      <c r="D8" s="398"/>
      <c r="E8" s="398"/>
      <c r="F8" s="398"/>
      <c r="G8" s="398"/>
      <c r="H8" s="398"/>
      <c r="I8" s="438"/>
      <c r="J8" s="396"/>
      <c r="K8" s="396"/>
      <c r="L8" s="396"/>
      <c r="M8" s="396"/>
      <c r="N8" s="478" t="s">
        <v>227</v>
      </c>
      <c r="O8" s="479"/>
      <c r="P8" s="479"/>
      <c r="Q8" s="479"/>
      <c r="R8" s="398"/>
      <c r="S8" s="398"/>
      <c r="T8" s="398"/>
      <c r="U8" s="398"/>
      <c r="V8" s="398"/>
      <c r="W8" s="398"/>
      <c r="X8" s="398"/>
      <c r="Y8" s="398"/>
      <c r="Z8" s="398"/>
      <c r="AA8" s="438"/>
      <c r="AB8" s="393"/>
      <c r="AC8" s="394"/>
      <c r="AD8" s="394"/>
      <c r="AE8" s="394"/>
      <c r="AF8" s="394"/>
      <c r="AG8" s="394"/>
      <c r="AH8" s="441"/>
      <c r="AI8" s="197"/>
      <c r="AJ8" s="198"/>
      <c r="AK8" s="483" t="s">
        <v>277</v>
      </c>
      <c r="AL8" s="398"/>
      <c r="AM8" s="398"/>
      <c r="AN8" s="398"/>
      <c r="AO8" s="398"/>
      <c r="AP8" s="398"/>
      <c r="AQ8" s="398"/>
      <c r="AR8" s="438"/>
      <c r="AS8" s="396" t="s">
        <v>98</v>
      </c>
      <c r="AT8" s="396"/>
      <c r="AU8" s="396"/>
      <c r="AV8" s="396"/>
      <c r="AW8" s="478" t="s">
        <v>227</v>
      </c>
      <c r="AX8" s="479"/>
      <c r="AY8" s="479"/>
      <c r="AZ8" s="479"/>
      <c r="BA8" s="398" t="s">
        <v>226</v>
      </c>
      <c r="BB8" s="398"/>
      <c r="BC8" s="398"/>
      <c r="BD8" s="398"/>
      <c r="BE8" s="398"/>
      <c r="BF8" s="398"/>
      <c r="BG8" s="398"/>
      <c r="BH8" s="398"/>
      <c r="BI8" s="398"/>
      <c r="BJ8" s="438"/>
      <c r="BK8" s="393"/>
      <c r="BL8" s="394"/>
      <c r="BM8" s="394"/>
      <c r="BN8" s="394"/>
      <c r="BO8" s="394"/>
      <c r="BP8" s="394"/>
      <c r="BQ8" s="441"/>
      <c r="BR8" s="198"/>
    </row>
    <row r="9" spans="1:70" ht="18.75" customHeight="1" thickBot="1">
      <c r="A9" s="197"/>
      <c r="B9" s="484"/>
      <c r="C9" s="401"/>
      <c r="D9" s="401"/>
      <c r="E9" s="401"/>
      <c r="F9" s="401"/>
      <c r="G9" s="401"/>
      <c r="H9" s="401"/>
      <c r="I9" s="481"/>
      <c r="J9" s="477"/>
      <c r="K9" s="477"/>
      <c r="L9" s="477"/>
      <c r="M9" s="477"/>
      <c r="N9" s="480"/>
      <c r="O9" s="456"/>
      <c r="P9" s="456"/>
      <c r="Q9" s="456"/>
      <c r="R9" s="401"/>
      <c r="S9" s="401"/>
      <c r="T9" s="401"/>
      <c r="U9" s="401"/>
      <c r="V9" s="401"/>
      <c r="W9" s="401"/>
      <c r="X9" s="401"/>
      <c r="Y9" s="401"/>
      <c r="Z9" s="401"/>
      <c r="AA9" s="481"/>
      <c r="AB9" s="442"/>
      <c r="AC9" s="439"/>
      <c r="AD9" s="439"/>
      <c r="AE9" s="439"/>
      <c r="AF9" s="439"/>
      <c r="AG9" s="439"/>
      <c r="AH9" s="443"/>
      <c r="AI9" s="197"/>
      <c r="AJ9" s="198"/>
      <c r="AK9" s="484"/>
      <c r="AL9" s="401"/>
      <c r="AM9" s="401"/>
      <c r="AN9" s="401"/>
      <c r="AO9" s="401"/>
      <c r="AP9" s="401"/>
      <c r="AQ9" s="401"/>
      <c r="AR9" s="481"/>
      <c r="AS9" s="477"/>
      <c r="AT9" s="477"/>
      <c r="AU9" s="477"/>
      <c r="AV9" s="477"/>
      <c r="AW9" s="480"/>
      <c r="AX9" s="456"/>
      <c r="AY9" s="456"/>
      <c r="AZ9" s="456"/>
      <c r="BA9" s="401"/>
      <c r="BB9" s="401"/>
      <c r="BC9" s="401"/>
      <c r="BD9" s="401"/>
      <c r="BE9" s="401"/>
      <c r="BF9" s="401"/>
      <c r="BG9" s="401"/>
      <c r="BH9" s="401"/>
      <c r="BI9" s="401"/>
      <c r="BJ9" s="481"/>
      <c r="BK9" s="442"/>
      <c r="BL9" s="439"/>
      <c r="BM9" s="439"/>
      <c r="BN9" s="439"/>
      <c r="BO9" s="439"/>
      <c r="BP9" s="439"/>
      <c r="BQ9" s="443"/>
      <c r="BR9" s="198"/>
    </row>
    <row r="10" spans="1:70" ht="18.75" customHeight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488" t="s">
        <v>107</v>
      </c>
      <c r="O10" s="489"/>
      <c r="P10" s="489"/>
      <c r="Q10" s="489"/>
      <c r="R10" s="489"/>
      <c r="S10" s="489"/>
      <c r="T10" s="490"/>
      <c r="U10" s="197"/>
      <c r="V10" s="197"/>
      <c r="W10" s="197"/>
      <c r="X10" s="197"/>
      <c r="Y10" s="197"/>
      <c r="Z10" s="197"/>
      <c r="AA10" s="197"/>
      <c r="AB10" s="502" t="s">
        <v>228</v>
      </c>
      <c r="AC10" s="503"/>
      <c r="AD10" s="503"/>
      <c r="AE10" s="503"/>
      <c r="AF10" s="503"/>
      <c r="AG10" s="503"/>
      <c r="AH10" s="504"/>
      <c r="AI10" s="197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488" t="s">
        <v>107</v>
      </c>
      <c r="AX10" s="489"/>
      <c r="AY10" s="489"/>
      <c r="AZ10" s="489"/>
      <c r="BA10" s="489"/>
      <c r="BB10" s="489"/>
      <c r="BC10" s="490"/>
      <c r="BD10" s="198"/>
      <c r="BE10" s="198"/>
      <c r="BF10" s="198"/>
      <c r="BG10" s="198"/>
      <c r="BH10" s="198"/>
      <c r="BI10" s="198"/>
      <c r="BJ10" s="198"/>
      <c r="BK10" s="502" t="s">
        <v>228</v>
      </c>
      <c r="BL10" s="503"/>
      <c r="BM10" s="503"/>
      <c r="BN10" s="503"/>
      <c r="BO10" s="503"/>
      <c r="BP10" s="503"/>
      <c r="BQ10" s="504"/>
      <c r="BR10" s="198"/>
    </row>
    <row r="11" spans="1:70" ht="18.75" customHeight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491"/>
      <c r="O11" s="396"/>
      <c r="P11" s="396"/>
      <c r="Q11" s="396"/>
      <c r="R11" s="396"/>
      <c r="S11" s="396"/>
      <c r="T11" s="434"/>
      <c r="U11" s="197"/>
      <c r="V11" s="197"/>
      <c r="W11" s="197"/>
      <c r="X11" s="197"/>
      <c r="Y11" s="197"/>
      <c r="Z11" s="197"/>
      <c r="AA11" s="197"/>
      <c r="AB11" s="491"/>
      <c r="AC11" s="396"/>
      <c r="AD11" s="396"/>
      <c r="AE11" s="396"/>
      <c r="AF11" s="396"/>
      <c r="AG11" s="396"/>
      <c r="AH11" s="434"/>
      <c r="AI11" s="197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491" t="s">
        <v>195</v>
      </c>
      <c r="AX11" s="396"/>
      <c r="AY11" s="396"/>
      <c r="AZ11" s="396"/>
      <c r="BA11" s="396"/>
      <c r="BB11" s="396"/>
      <c r="BC11" s="434"/>
      <c r="BD11" s="198"/>
      <c r="BE11" s="198"/>
      <c r="BF11" s="198"/>
      <c r="BG11" s="198"/>
      <c r="BH11" s="198"/>
      <c r="BI11" s="198"/>
      <c r="BJ11" s="198"/>
      <c r="BK11" s="491" t="s">
        <v>229</v>
      </c>
      <c r="BL11" s="396"/>
      <c r="BM11" s="396"/>
      <c r="BN11" s="396"/>
      <c r="BO11" s="396"/>
      <c r="BP11" s="396"/>
      <c r="BQ11" s="434"/>
      <c r="BR11" s="198"/>
    </row>
    <row r="12" spans="1:70" ht="18.75" customHeight="1" thickBot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492"/>
      <c r="O12" s="477"/>
      <c r="P12" s="477"/>
      <c r="Q12" s="477"/>
      <c r="R12" s="477"/>
      <c r="S12" s="477"/>
      <c r="T12" s="493"/>
      <c r="U12" s="197"/>
      <c r="V12" s="197"/>
      <c r="W12" s="197"/>
      <c r="X12" s="197"/>
      <c r="Y12" s="197"/>
      <c r="Z12" s="197"/>
      <c r="AA12" s="197"/>
      <c r="AB12" s="492"/>
      <c r="AC12" s="477"/>
      <c r="AD12" s="477"/>
      <c r="AE12" s="477"/>
      <c r="AF12" s="477"/>
      <c r="AG12" s="477"/>
      <c r="AH12" s="493"/>
      <c r="AI12" s="197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492"/>
      <c r="AX12" s="477"/>
      <c r="AY12" s="477"/>
      <c r="AZ12" s="477"/>
      <c r="BA12" s="477"/>
      <c r="BB12" s="477"/>
      <c r="BC12" s="493"/>
      <c r="BD12" s="198"/>
      <c r="BE12" s="198"/>
      <c r="BF12" s="198"/>
      <c r="BG12" s="198"/>
      <c r="BH12" s="198"/>
      <c r="BI12" s="198"/>
      <c r="BJ12" s="198"/>
      <c r="BK12" s="492"/>
      <c r="BL12" s="477"/>
      <c r="BM12" s="477"/>
      <c r="BN12" s="477"/>
      <c r="BO12" s="477"/>
      <c r="BP12" s="477"/>
      <c r="BQ12" s="493"/>
      <c r="BR12" s="198"/>
    </row>
    <row r="13" spans="1:70" ht="18.75" customHeight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</row>
    <row r="14" spans="1:70" ht="24.75" thickBot="1">
      <c r="A14" s="197"/>
      <c r="B14" s="465" t="s">
        <v>178</v>
      </c>
      <c r="C14" s="465"/>
      <c r="D14" s="465"/>
      <c r="E14" s="465"/>
      <c r="F14" s="465"/>
      <c r="G14" s="465"/>
      <c r="H14" s="465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8"/>
      <c r="AK14" s="470" t="s">
        <v>178</v>
      </c>
      <c r="AL14" s="470"/>
      <c r="AM14" s="470"/>
      <c r="AN14" s="470"/>
      <c r="AO14" s="470"/>
      <c r="AP14" s="470"/>
      <c r="AQ14" s="470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</row>
    <row r="15" spans="1:70" ht="18.75" customHeight="1">
      <c r="A15" s="197"/>
      <c r="B15" s="414" t="s">
        <v>6</v>
      </c>
      <c r="C15" s="415"/>
      <c r="D15" s="416"/>
      <c r="E15" s="423"/>
      <c r="F15" s="424"/>
      <c r="G15" s="424"/>
      <c r="H15" s="425"/>
      <c r="I15" s="406" t="s">
        <v>0</v>
      </c>
      <c r="J15" s="407"/>
      <c r="K15" s="407"/>
      <c r="L15" s="407"/>
      <c r="M15" s="407"/>
      <c r="N15" s="407"/>
      <c r="O15" s="408"/>
      <c r="P15" s="410"/>
      <c r="Q15" s="410"/>
      <c r="R15" s="410"/>
      <c r="S15" s="410"/>
      <c r="T15" s="410"/>
      <c r="U15" s="410"/>
      <c r="V15" s="411"/>
      <c r="W15" s="410"/>
      <c r="X15" s="410"/>
      <c r="Y15" s="410"/>
      <c r="Z15" s="410"/>
      <c r="AA15" s="410"/>
      <c r="AB15" s="410"/>
      <c r="AC15" s="437"/>
      <c r="AD15" s="197"/>
      <c r="AE15" s="197"/>
      <c r="AF15" s="197"/>
      <c r="AG15" s="197"/>
      <c r="AH15" s="197"/>
      <c r="AI15" s="197"/>
      <c r="AJ15" s="198"/>
      <c r="AK15" s="414" t="s">
        <v>6</v>
      </c>
      <c r="AL15" s="415"/>
      <c r="AM15" s="416"/>
      <c r="AN15" s="423" t="s">
        <v>118</v>
      </c>
      <c r="AO15" s="424"/>
      <c r="AP15" s="424"/>
      <c r="AQ15" s="425"/>
      <c r="AR15" s="406" t="s">
        <v>0</v>
      </c>
      <c r="AS15" s="407"/>
      <c r="AT15" s="407"/>
      <c r="AU15" s="407"/>
      <c r="AV15" s="407"/>
      <c r="AW15" s="407"/>
      <c r="AX15" s="408"/>
      <c r="AY15" s="410" t="s">
        <v>7</v>
      </c>
      <c r="AZ15" s="410"/>
      <c r="BA15" s="410"/>
      <c r="BB15" s="410"/>
      <c r="BC15" s="410"/>
      <c r="BD15" s="410"/>
      <c r="BE15" s="411"/>
      <c r="BF15" s="410" t="s">
        <v>8</v>
      </c>
      <c r="BG15" s="410"/>
      <c r="BH15" s="410"/>
      <c r="BI15" s="410"/>
      <c r="BJ15" s="410"/>
      <c r="BK15" s="410"/>
      <c r="BL15" s="437"/>
      <c r="BM15" s="198"/>
      <c r="BN15" s="198"/>
      <c r="BO15" s="198"/>
      <c r="BP15" s="198"/>
      <c r="BQ15" s="198"/>
      <c r="BR15" s="198"/>
    </row>
    <row r="16" spans="1:70" ht="18.75" customHeight="1">
      <c r="A16" s="197"/>
      <c r="B16" s="417"/>
      <c r="C16" s="418"/>
      <c r="D16" s="419"/>
      <c r="E16" s="426"/>
      <c r="F16" s="427"/>
      <c r="G16" s="427"/>
      <c r="H16" s="428"/>
      <c r="I16" s="445" t="s">
        <v>9</v>
      </c>
      <c r="J16" s="446"/>
      <c r="K16" s="446"/>
      <c r="L16" s="446"/>
      <c r="M16" s="446"/>
      <c r="N16" s="446"/>
      <c r="O16" s="447"/>
      <c r="P16" s="398"/>
      <c r="Q16" s="398"/>
      <c r="R16" s="398"/>
      <c r="S16" s="398"/>
      <c r="T16" s="398"/>
      <c r="U16" s="398"/>
      <c r="V16" s="438"/>
      <c r="W16" s="394"/>
      <c r="X16" s="394"/>
      <c r="Y16" s="394"/>
      <c r="Z16" s="394"/>
      <c r="AA16" s="394"/>
      <c r="AB16" s="394"/>
      <c r="AC16" s="441"/>
      <c r="AD16" s="197"/>
      <c r="AE16" s="197"/>
      <c r="AF16" s="197"/>
      <c r="AG16" s="197"/>
      <c r="AH16" s="197"/>
      <c r="AI16" s="197"/>
      <c r="AJ16" s="198"/>
      <c r="AK16" s="417"/>
      <c r="AL16" s="418"/>
      <c r="AM16" s="419"/>
      <c r="AN16" s="426"/>
      <c r="AO16" s="427"/>
      <c r="AP16" s="427"/>
      <c r="AQ16" s="428"/>
      <c r="AR16" s="445" t="s">
        <v>9</v>
      </c>
      <c r="AS16" s="446"/>
      <c r="AT16" s="446"/>
      <c r="AU16" s="446"/>
      <c r="AV16" s="446"/>
      <c r="AW16" s="446"/>
      <c r="AX16" s="447"/>
      <c r="AY16" s="398" t="s">
        <v>10</v>
      </c>
      <c r="AZ16" s="398"/>
      <c r="BA16" s="398"/>
      <c r="BB16" s="398"/>
      <c r="BC16" s="398"/>
      <c r="BD16" s="398"/>
      <c r="BE16" s="438"/>
      <c r="BF16" s="394" t="s">
        <v>185</v>
      </c>
      <c r="BG16" s="394"/>
      <c r="BH16" s="394"/>
      <c r="BI16" s="394"/>
      <c r="BJ16" s="394"/>
      <c r="BK16" s="394"/>
      <c r="BL16" s="441"/>
      <c r="BM16" s="198"/>
      <c r="BN16" s="198"/>
      <c r="BO16" s="198"/>
      <c r="BP16" s="198"/>
      <c r="BQ16" s="198"/>
      <c r="BR16" s="198"/>
    </row>
    <row r="17" spans="1:70" ht="18.75" customHeight="1">
      <c r="A17" s="197"/>
      <c r="B17" s="420"/>
      <c r="C17" s="421"/>
      <c r="D17" s="422"/>
      <c r="E17" s="429"/>
      <c r="F17" s="430"/>
      <c r="G17" s="430"/>
      <c r="H17" s="431"/>
      <c r="I17" s="448"/>
      <c r="J17" s="421"/>
      <c r="K17" s="421"/>
      <c r="L17" s="421"/>
      <c r="M17" s="421"/>
      <c r="N17" s="421"/>
      <c r="O17" s="422"/>
      <c r="P17" s="439"/>
      <c r="Q17" s="439"/>
      <c r="R17" s="439"/>
      <c r="S17" s="439"/>
      <c r="T17" s="439"/>
      <c r="U17" s="439"/>
      <c r="V17" s="440"/>
      <c r="W17" s="439"/>
      <c r="X17" s="439"/>
      <c r="Y17" s="439"/>
      <c r="Z17" s="439"/>
      <c r="AA17" s="439"/>
      <c r="AB17" s="439"/>
      <c r="AC17" s="443"/>
      <c r="AD17" s="197"/>
      <c r="AE17" s="197"/>
      <c r="AF17" s="197"/>
      <c r="AG17" s="197"/>
      <c r="AH17" s="197"/>
      <c r="AI17" s="197"/>
      <c r="AJ17" s="198"/>
      <c r="AK17" s="420"/>
      <c r="AL17" s="421"/>
      <c r="AM17" s="422"/>
      <c r="AN17" s="429"/>
      <c r="AO17" s="430"/>
      <c r="AP17" s="430"/>
      <c r="AQ17" s="431"/>
      <c r="AR17" s="448"/>
      <c r="AS17" s="421"/>
      <c r="AT17" s="421"/>
      <c r="AU17" s="421"/>
      <c r="AV17" s="421"/>
      <c r="AW17" s="421"/>
      <c r="AX17" s="422"/>
      <c r="AY17" s="439"/>
      <c r="AZ17" s="439"/>
      <c r="BA17" s="439"/>
      <c r="BB17" s="439"/>
      <c r="BC17" s="439"/>
      <c r="BD17" s="439"/>
      <c r="BE17" s="440"/>
      <c r="BF17" s="439"/>
      <c r="BG17" s="439"/>
      <c r="BH17" s="439"/>
      <c r="BI17" s="439"/>
      <c r="BJ17" s="439"/>
      <c r="BK17" s="439"/>
      <c r="BL17" s="443"/>
      <c r="BM17" s="198"/>
      <c r="BN17" s="198"/>
      <c r="BO17" s="198"/>
      <c r="BP17" s="198"/>
      <c r="BQ17" s="198"/>
      <c r="BR17" s="198"/>
    </row>
    <row r="18" spans="1:70" ht="18.75" customHeight="1">
      <c r="A18" s="197"/>
      <c r="B18" s="449" t="s">
        <v>183</v>
      </c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7"/>
      <c r="P18" s="397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9"/>
      <c r="AD18" s="197"/>
      <c r="AE18" s="197"/>
      <c r="AF18" s="197"/>
      <c r="AG18" s="197"/>
      <c r="AH18" s="197"/>
      <c r="AI18" s="197"/>
      <c r="AJ18" s="198"/>
      <c r="AK18" s="449" t="s">
        <v>183</v>
      </c>
      <c r="AL18" s="446"/>
      <c r="AM18" s="446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7"/>
      <c r="AY18" s="397" t="s">
        <v>186</v>
      </c>
      <c r="AZ18" s="398"/>
      <c r="BA18" s="398"/>
      <c r="BB18" s="398"/>
      <c r="BC18" s="398"/>
      <c r="BD18" s="398"/>
      <c r="BE18" s="398"/>
      <c r="BF18" s="398"/>
      <c r="BG18" s="398"/>
      <c r="BH18" s="398"/>
      <c r="BI18" s="398"/>
      <c r="BJ18" s="398"/>
      <c r="BK18" s="398"/>
      <c r="BL18" s="399"/>
      <c r="BM18" s="198"/>
      <c r="BN18" s="198"/>
      <c r="BO18" s="198"/>
      <c r="BP18" s="198"/>
      <c r="BQ18" s="198"/>
      <c r="BR18" s="198"/>
    </row>
    <row r="19" spans="1:70" ht="18.75" customHeight="1">
      <c r="A19" s="197"/>
      <c r="B19" s="417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9"/>
      <c r="P19" s="393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441"/>
      <c r="AD19" s="197"/>
      <c r="AE19" s="197"/>
      <c r="AF19" s="197"/>
      <c r="AG19" s="197"/>
      <c r="AH19" s="197"/>
      <c r="AI19" s="197"/>
      <c r="AJ19" s="198"/>
      <c r="AK19" s="420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2"/>
      <c r="AY19" s="442"/>
      <c r="AZ19" s="439"/>
      <c r="BA19" s="439"/>
      <c r="BB19" s="439"/>
      <c r="BC19" s="439"/>
      <c r="BD19" s="439"/>
      <c r="BE19" s="439"/>
      <c r="BF19" s="439"/>
      <c r="BG19" s="439"/>
      <c r="BH19" s="439"/>
      <c r="BI19" s="439"/>
      <c r="BJ19" s="439"/>
      <c r="BK19" s="439"/>
      <c r="BL19" s="443"/>
      <c r="BM19" s="198"/>
      <c r="BN19" s="198"/>
      <c r="BO19" s="198"/>
      <c r="BP19" s="198"/>
      <c r="BQ19" s="198"/>
      <c r="BR19" s="198"/>
    </row>
    <row r="20" spans="1:70" ht="18.75" customHeight="1">
      <c r="A20" s="197"/>
      <c r="B20" s="507" t="s">
        <v>233</v>
      </c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6"/>
      <c r="AD20" s="197"/>
      <c r="AE20" s="197"/>
      <c r="AF20" s="197"/>
      <c r="AG20" s="197"/>
      <c r="AH20" s="197"/>
      <c r="AI20" s="197"/>
      <c r="AJ20" s="198"/>
      <c r="AK20" s="461" t="s">
        <v>233</v>
      </c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50"/>
      <c r="AZ20" s="450"/>
      <c r="BA20" s="450"/>
      <c r="BB20" s="450"/>
      <c r="BC20" s="450"/>
      <c r="BD20" s="450"/>
      <c r="BE20" s="450"/>
      <c r="BF20" s="450"/>
      <c r="BG20" s="450"/>
      <c r="BH20" s="450"/>
      <c r="BI20" s="450"/>
      <c r="BJ20" s="450"/>
      <c r="BK20" s="450"/>
      <c r="BL20" s="451"/>
      <c r="BM20" s="198"/>
      <c r="BN20" s="198"/>
      <c r="BO20" s="198"/>
      <c r="BP20" s="198"/>
      <c r="BQ20" s="198"/>
      <c r="BR20" s="198"/>
    </row>
    <row r="21" spans="1:70" ht="18.75" customHeight="1" thickBot="1">
      <c r="A21" s="197"/>
      <c r="B21" s="463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3"/>
      <c r="AD21" s="197"/>
      <c r="AE21" s="197"/>
      <c r="AF21" s="197"/>
      <c r="AG21" s="197"/>
      <c r="AH21" s="197"/>
      <c r="AI21" s="197"/>
      <c r="AJ21" s="198"/>
      <c r="AK21" s="463"/>
      <c r="AL21" s="464"/>
      <c r="AM21" s="464"/>
      <c r="AN21" s="464"/>
      <c r="AO21" s="464"/>
      <c r="AP21" s="464"/>
      <c r="AQ21" s="464"/>
      <c r="AR21" s="464"/>
      <c r="AS21" s="464"/>
      <c r="AT21" s="464"/>
      <c r="AU21" s="464"/>
      <c r="AV21" s="464"/>
      <c r="AW21" s="464"/>
      <c r="AX21" s="464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3"/>
      <c r="BM21" s="198"/>
      <c r="BN21" s="198"/>
      <c r="BO21" s="198"/>
      <c r="BP21" s="198"/>
      <c r="BQ21" s="198"/>
      <c r="BR21" s="198"/>
    </row>
    <row r="22" spans="1:70" ht="18.75" customHeight="1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</row>
    <row r="23" spans="1:70" ht="24.75" hidden="1" thickBot="1">
      <c r="A23" s="197"/>
      <c r="B23" s="465" t="s">
        <v>214</v>
      </c>
      <c r="C23" s="465"/>
      <c r="D23" s="465"/>
      <c r="E23" s="465"/>
      <c r="F23" s="465"/>
      <c r="G23" s="465"/>
      <c r="H23" s="465"/>
      <c r="I23" s="218" t="s">
        <v>251</v>
      </c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8"/>
      <c r="AK23" s="444" t="s">
        <v>216</v>
      </c>
      <c r="AL23" s="444"/>
      <c r="AM23" s="444"/>
      <c r="AN23" s="444"/>
      <c r="AO23" s="444"/>
      <c r="AP23" s="444"/>
      <c r="AQ23" s="444"/>
      <c r="AR23" s="219" t="s">
        <v>251</v>
      </c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</row>
    <row r="24" spans="1:70" ht="18.75" hidden="1" customHeight="1">
      <c r="A24" s="197"/>
      <c r="B24" s="414" t="s">
        <v>6</v>
      </c>
      <c r="C24" s="415"/>
      <c r="D24" s="416"/>
      <c r="E24" s="423"/>
      <c r="F24" s="424"/>
      <c r="G24" s="424"/>
      <c r="H24" s="425"/>
      <c r="I24" s="406" t="s">
        <v>0</v>
      </c>
      <c r="J24" s="407"/>
      <c r="K24" s="407"/>
      <c r="L24" s="407"/>
      <c r="M24" s="407"/>
      <c r="N24" s="407"/>
      <c r="O24" s="408"/>
      <c r="P24" s="410"/>
      <c r="Q24" s="410"/>
      <c r="R24" s="410"/>
      <c r="S24" s="410"/>
      <c r="T24" s="410"/>
      <c r="U24" s="410"/>
      <c r="V24" s="411"/>
      <c r="W24" s="409"/>
      <c r="X24" s="410"/>
      <c r="Y24" s="410"/>
      <c r="Z24" s="410"/>
      <c r="AA24" s="410"/>
      <c r="AB24" s="410"/>
      <c r="AC24" s="437"/>
      <c r="AD24" s="121"/>
      <c r="AE24" s="121"/>
      <c r="AF24" s="197"/>
      <c r="AG24" s="197"/>
      <c r="AH24" s="197"/>
      <c r="AI24" s="197"/>
      <c r="AJ24" s="198"/>
      <c r="AK24" s="414" t="s">
        <v>6</v>
      </c>
      <c r="AL24" s="415"/>
      <c r="AM24" s="416"/>
      <c r="AN24" s="423" t="s">
        <v>118</v>
      </c>
      <c r="AO24" s="424"/>
      <c r="AP24" s="424"/>
      <c r="AQ24" s="425"/>
      <c r="AR24" s="406" t="s">
        <v>0</v>
      </c>
      <c r="AS24" s="407"/>
      <c r="AT24" s="407"/>
      <c r="AU24" s="407"/>
      <c r="AV24" s="407"/>
      <c r="AW24" s="407"/>
      <c r="AX24" s="408"/>
      <c r="AY24" s="410" t="s">
        <v>224</v>
      </c>
      <c r="AZ24" s="410"/>
      <c r="BA24" s="410"/>
      <c r="BB24" s="410"/>
      <c r="BC24" s="410"/>
      <c r="BD24" s="410"/>
      <c r="BE24" s="411"/>
      <c r="BF24" s="409" t="s">
        <v>225</v>
      </c>
      <c r="BG24" s="410"/>
      <c r="BH24" s="410"/>
      <c r="BI24" s="410"/>
      <c r="BJ24" s="410"/>
      <c r="BK24" s="410"/>
      <c r="BL24" s="437"/>
      <c r="BM24" s="198"/>
      <c r="BN24" s="198"/>
      <c r="BO24" s="198"/>
      <c r="BP24" s="198"/>
      <c r="BQ24" s="198"/>
      <c r="BR24" s="198"/>
    </row>
    <row r="25" spans="1:70" ht="18.75" hidden="1" customHeight="1">
      <c r="A25" s="197"/>
      <c r="B25" s="417"/>
      <c r="C25" s="418"/>
      <c r="D25" s="419"/>
      <c r="E25" s="426"/>
      <c r="F25" s="427"/>
      <c r="G25" s="427"/>
      <c r="H25" s="428"/>
      <c r="I25" s="445" t="s">
        <v>9</v>
      </c>
      <c r="J25" s="446"/>
      <c r="K25" s="446"/>
      <c r="L25" s="446"/>
      <c r="M25" s="446"/>
      <c r="N25" s="446"/>
      <c r="O25" s="447"/>
      <c r="P25" s="398"/>
      <c r="Q25" s="398"/>
      <c r="R25" s="398"/>
      <c r="S25" s="398"/>
      <c r="T25" s="398"/>
      <c r="U25" s="398"/>
      <c r="V25" s="438"/>
      <c r="W25" s="393"/>
      <c r="X25" s="394"/>
      <c r="Y25" s="394"/>
      <c r="Z25" s="394"/>
      <c r="AA25" s="394"/>
      <c r="AB25" s="394"/>
      <c r="AC25" s="441"/>
      <c r="AD25" s="121"/>
      <c r="AE25" s="121"/>
      <c r="AF25" s="197"/>
      <c r="AG25" s="197"/>
      <c r="AH25" s="197"/>
      <c r="AI25" s="197"/>
      <c r="AJ25" s="198"/>
      <c r="AK25" s="417"/>
      <c r="AL25" s="418"/>
      <c r="AM25" s="419"/>
      <c r="AN25" s="426"/>
      <c r="AO25" s="427"/>
      <c r="AP25" s="427"/>
      <c r="AQ25" s="428"/>
      <c r="AR25" s="445" t="s">
        <v>9</v>
      </c>
      <c r="AS25" s="446"/>
      <c r="AT25" s="446"/>
      <c r="AU25" s="446"/>
      <c r="AV25" s="446"/>
      <c r="AW25" s="446"/>
      <c r="AX25" s="447"/>
      <c r="AY25" s="398" t="s">
        <v>222</v>
      </c>
      <c r="AZ25" s="398"/>
      <c r="BA25" s="398"/>
      <c r="BB25" s="398"/>
      <c r="BC25" s="398"/>
      <c r="BD25" s="398"/>
      <c r="BE25" s="438"/>
      <c r="BF25" s="393" t="s">
        <v>223</v>
      </c>
      <c r="BG25" s="394"/>
      <c r="BH25" s="394"/>
      <c r="BI25" s="394"/>
      <c r="BJ25" s="394"/>
      <c r="BK25" s="394"/>
      <c r="BL25" s="441"/>
      <c r="BM25" s="198"/>
      <c r="BN25" s="198"/>
      <c r="BO25" s="198"/>
      <c r="BP25" s="198"/>
      <c r="BQ25" s="198"/>
      <c r="BR25" s="198"/>
    </row>
    <row r="26" spans="1:70" ht="18.75" hidden="1" customHeight="1">
      <c r="A26" s="197"/>
      <c r="B26" s="420"/>
      <c r="C26" s="421"/>
      <c r="D26" s="422"/>
      <c r="E26" s="429"/>
      <c r="F26" s="430"/>
      <c r="G26" s="430"/>
      <c r="H26" s="431"/>
      <c r="I26" s="448"/>
      <c r="J26" s="421"/>
      <c r="K26" s="421"/>
      <c r="L26" s="421"/>
      <c r="M26" s="421"/>
      <c r="N26" s="421"/>
      <c r="O26" s="422"/>
      <c r="P26" s="439"/>
      <c r="Q26" s="439"/>
      <c r="R26" s="439"/>
      <c r="S26" s="439"/>
      <c r="T26" s="439"/>
      <c r="U26" s="439"/>
      <c r="V26" s="440"/>
      <c r="W26" s="442"/>
      <c r="X26" s="439"/>
      <c r="Y26" s="439"/>
      <c r="Z26" s="439"/>
      <c r="AA26" s="439"/>
      <c r="AB26" s="439"/>
      <c r="AC26" s="443"/>
      <c r="AD26" s="121"/>
      <c r="AE26" s="121"/>
      <c r="AF26" s="197"/>
      <c r="AG26" s="197"/>
      <c r="AH26" s="197"/>
      <c r="AI26" s="197"/>
      <c r="AJ26" s="198"/>
      <c r="AK26" s="420"/>
      <c r="AL26" s="421"/>
      <c r="AM26" s="422"/>
      <c r="AN26" s="429"/>
      <c r="AO26" s="430"/>
      <c r="AP26" s="430"/>
      <c r="AQ26" s="431"/>
      <c r="AR26" s="448"/>
      <c r="AS26" s="421"/>
      <c r="AT26" s="421"/>
      <c r="AU26" s="421"/>
      <c r="AV26" s="421"/>
      <c r="AW26" s="421"/>
      <c r="AX26" s="422"/>
      <c r="AY26" s="439"/>
      <c r="AZ26" s="439"/>
      <c r="BA26" s="439"/>
      <c r="BB26" s="439"/>
      <c r="BC26" s="439"/>
      <c r="BD26" s="439"/>
      <c r="BE26" s="440"/>
      <c r="BF26" s="442"/>
      <c r="BG26" s="439"/>
      <c r="BH26" s="439"/>
      <c r="BI26" s="439"/>
      <c r="BJ26" s="439"/>
      <c r="BK26" s="439"/>
      <c r="BL26" s="443"/>
      <c r="BM26" s="198"/>
      <c r="BN26" s="198"/>
      <c r="BO26" s="198"/>
      <c r="BP26" s="198"/>
      <c r="BQ26" s="198"/>
      <c r="BR26" s="198"/>
    </row>
    <row r="27" spans="1:70" ht="18.75" hidden="1" customHeight="1">
      <c r="A27" s="197"/>
      <c r="B27" s="449" t="s">
        <v>179</v>
      </c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7"/>
      <c r="P27" s="397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9"/>
      <c r="AD27" s="197"/>
      <c r="AE27" s="197"/>
      <c r="AF27" s="197"/>
      <c r="AG27" s="197"/>
      <c r="AH27" s="197"/>
      <c r="AI27" s="197"/>
      <c r="AJ27" s="198"/>
      <c r="AK27" s="449" t="s">
        <v>179</v>
      </c>
      <c r="AL27" s="446"/>
      <c r="AM27" s="446"/>
      <c r="AN27" s="446"/>
      <c r="AO27" s="446"/>
      <c r="AP27" s="446"/>
      <c r="AQ27" s="446"/>
      <c r="AR27" s="446"/>
      <c r="AS27" s="446"/>
      <c r="AT27" s="446"/>
      <c r="AU27" s="446"/>
      <c r="AV27" s="446"/>
      <c r="AW27" s="446"/>
      <c r="AX27" s="447"/>
      <c r="AY27" s="397" t="s">
        <v>221</v>
      </c>
      <c r="AZ27" s="398"/>
      <c r="BA27" s="398"/>
      <c r="BB27" s="398"/>
      <c r="BC27" s="398"/>
      <c r="BD27" s="398"/>
      <c r="BE27" s="398"/>
      <c r="BF27" s="398"/>
      <c r="BG27" s="398"/>
      <c r="BH27" s="398"/>
      <c r="BI27" s="398"/>
      <c r="BJ27" s="398"/>
      <c r="BK27" s="398"/>
      <c r="BL27" s="399"/>
      <c r="BM27" s="198"/>
      <c r="BN27" s="198"/>
      <c r="BO27" s="198"/>
      <c r="BP27" s="198"/>
      <c r="BQ27" s="198"/>
      <c r="BR27" s="198"/>
    </row>
    <row r="28" spans="1:70" ht="18.75" hidden="1" customHeight="1">
      <c r="A28" s="197"/>
      <c r="B28" s="420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2"/>
      <c r="P28" s="442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43"/>
      <c r="AD28" s="197"/>
      <c r="AE28" s="197"/>
      <c r="AF28" s="197"/>
      <c r="AG28" s="197"/>
      <c r="AH28" s="197"/>
      <c r="AI28" s="197"/>
      <c r="AJ28" s="198"/>
      <c r="AK28" s="420"/>
      <c r="AL28" s="421"/>
      <c r="AM28" s="421"/>
      <c r="AN28" s="421"/>
      <c r="AO28" s="421"/>
      <c r="AP28" s="421"/>
      <c r="AQ28" s="421"/>
      <c r="AR28" s="421"/>
      <c r="AS28" s="421"/>
      <c r="AT28" s="421"/>
      <c r="AU28" s="421"/>
      <c r="AV28" s="421"/>
      <c r="AW28" s="421"/>
      <c r="AX28" s="422"/>
      <c r="AY28" s="442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43"/>
      <c r="BM28" s="198"/>
      <c r="BN28" s="198"/>
      <c r="BO28" s="198"/>
      <c r="BP28" s="198"/>
      <c r="BQ28" s="198"/>
      <c r="BR28" s="198"/>
    </row>
    <row r="29" spans="1:70" ht="18.75" hidden="1" customHeight="1">
      <c r="A29" s="197"/>
      <c r="B29" s="449" t="s">
        <v>183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7"/>
      <c r="P29" s="397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9"/>
      <c r="AD29" s="197"/>
      <c r="AE29" s="197"/>
      <c r="AF29" s="197"/>
      <c r="AG29" s="197"/>
      <c r="AH29" s="197"/>
      <c r="AI29" s="197"/>
      <c r="AJ29" s="198"/>
      <c r="AK29" s="449" t="s">
        <v>183</v>
      </c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7"/>
      <c r="AY29" s="397" t="s">
        <v>218</v>
      </c>
      <c r="AZ29" s="398"/>
      <c r="BA29" s="398"/>
      <c r="BB29" s="398"/>
      <c r="BC29" s="398"/>
      <c r="BD29" s="398"/>
      <c r="BE29" s="398"/>
      <c r="BF29" s="398"/>
      <c r="BG29" s="398"/>
      <c r="BH29" s="398"/>
      <c r="BI29" s="398"/>
      <c r="BJ29" s="398"/>
      <c r="BK29" s="398"/>
      <c r="BL29" s="399"/>
      <c r="BM29" s="198"/>
      <c r="BN29" s="198"/>
      <c r="BO29" s="198"/>
      <c r="BP29" s="198"/>
      <c r="BQ29" s="198"/>
      <c r="BR29" s="198"/>
    </row>
    <row r="30" spans="1:70" ht="18.75" hidden="1" customHeight="1" thickBot="1">
      <c r="A30" s="197"/>
      <c r="B30" s="49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60"/>
      <c r="P30" s="400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2"/>
      <c r="AD30" s="197"/>
      <c r="AE30" s="197"/>
      <c r="AF30" s="197"/>
      <c r="AG30" s="197"/>
      <c r="AH30" s="197"/>
      <c r="AI30" s="197"/>
      <c r="AJ30" s="198"/>
      <c r="AK30" s="49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  <c r="AX30" s="460"/>
      <c r="AY30" s="400"/>
      <c r="AZ30" s="401"/>
      <c r="BA30" s="401"/>
      <c r="BB30" s="401"/>
      <c r="BC30" s="401"/>
      <c r="BD30" s="401"/>
      <c r="BE30" s="401"/>
      <c r="BF30" s="401"/>
      <c r="BG30" s="401"/>
      <c r="BH30" s="401"/>
      <c r="BI30" s="401"/>
      <c r="BJ30" s="401"/>
      <c r="BK30" s="401"/>
      <c r="BL30" s="402"/>
      <c r="BM30" s="198"/>
      <c r="BN30" s="198"/>
      <c r="BO30" s="198"/>
      <c r="BP30" s="198"/>
      <c r="BQ30" s="198"/>
      <c r="BR30" s="198"/>
    </row>
    <row r="31" spans="1:70" ht="18.75" hidden="1" customHeigh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</row>
    <row r="32" spans="1:70" ht="24.75" thickBot="1">
      <c r="A32" s="197"/>
      <c r="B32" s="509" t="s">
        <v>182</v>
      </c>
      <c r="C32" s="509"/>
      <c r="D32" s="509"/>
      <c r="E32" s="509"/>
      <c r="F32" s="509"/>
      <c r="G32" s="225"/>
      <c r="H32" s="204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8"/>
      <c r="AK32" s="510" t="s">
        <v>182</v>
      </c>
      <c r="AL32" s="510"/>
      <c r="AM32" s="510"/>
      <c r="AN32" s="510"/>
      <c r="AO32" s="510"/>
      <c r="AP32" s="226"/>
      <c r="AQ32" s="224"/>
      <c r="AR32" s="223"/>
      <c r="AS32" s="223"/>
      <c r="AT32" s="223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</row>
    <row r="33" spans="1:70" ht="18.75" customHeight="1">
      <c r="A33" s="197"/>
      <c r="B33" s="403" t="s">
        <v>180</v>
      </c>
      <c r="C33" s="404"/>
      <c r="D33" s="404"/>
      <c r="E33" s="404"/>
      <c r="F33" s="404"/>
      <c r="G33" s="405"/>
      <c r="H33" s="406" t="s">
        <v>0</v>
      </c>
      <c r="I33" s="407"/>
      <c r="J33" s="407"/>
      <c r="K33" s="408"/>
      <c r="L33" s="409"/>
      <c r="M33" s="410"/>
      <c r="N33" s="410"/>
      <c r="O33" s="410"/>
      <c r="P33" s="411"/>
      <c r="Q33" s="466"/>
      <c r="R33" s="466"/>
      <c r="S33" s="466"/>
      <c r="T33" s="466"/>
      <c r="U33" s="466"/>
      <c r="V33" s="432" t="s">
        <v>181</v>
      </c>
      <c r="W33" s="432"/>
      <c r="X33" s="432"/>
      <c r="Y33" s="432"/>
      <c r="Z33" s="432"/>
      <c r="AA33" s="432"/>
      <c r="AB33" s="432"/>
      <c r="AC33" s="433"/>
      <c r="AD33" s="197"/>
      <c r="AE33" s="197"/>
      <c r="AF33" s="197"/>
      <c r="AG33" s="197"/>
      <c r="AH33" s="197"/>
      <c r="AI33" s="197"/>
      <c r="AJ33" s="198"/>
      <c r="AK33" s="403" t="s">
        <v>180</v>
      </c>
      <c r="AL33" s="404"/>
      <c r="AM33" s="404"/>
      <c r="AN33" s="404"/>
      <c r="AO33" s="404"/>
      <c r="AP33" s="405"/>
      <c r="AQ33" s="406" t="s">
        <v>0</v>
      </c>
      <c r="AR33" s="407"/>
      <c r="AS33" s="407"/>
      <c r="AT33" s="408"/>
      <c r="AU33" s="409" t="s">
        <v>264</v>
      </c>
      <c r="AV33" s="410"/>
      <c r="AW33" s="410"/>
      <c r="AX33" s="410"/>
      <c r="AY33" s="411"/>
      <c r="AZ33" s="466" t="s">
        <v>369</v>
      </c>
      <c r="BA33" s="466"/>
      <c r="BB33" s="466"/>
      <c r="BC33" s="466"/>
      <c r="BD33" s="466"/>
      <c r="BE33" s="432" t="s">
        <v>181</v>
      </c>
      <c r="BF33" s="432"/>
      <c r="BG33" s="432"/>
      <c r="BH33" s="432"/>
      <c r="BI33" s="432"/>
      <c r="BJ33" s="432"/>
      <c r="BK33" s="432"/>
      <c r="BL33" s="433"/>
      <c r="BM33" s="198"/>
      <c r="BN33" s="198"/>
      <c r="BO33" s="198"/>
      <c r="BP33" s="198"/>
      <c r="BQ33" s="198"/>
      <c r="BR33" s="198"/>
    </row>
    <row r="34" spans="1:70" ht="18.75" customHeight="1">
      <c r="A34" s="197"/>
      <c r="B34" s="454"/>
      <c r="C34" s="427"/>
      <c r="D34" s="427"/>
      <c r="E34" s="427"/>
      <c r="F34" s="427"/>
      <c r="G34" s="428"/>
      <c r="H34" s="445" t="s">
        <v>11</v>
      </c>
      <c r="I34" s="446"/>
      <c r="J34" s="446"/>
      <c r="K34" s="447"/>
      <c r="L34" s="393"/>
      <c r="M34" s="394"/>
      <c r="N34" s="394"/>
      <c r="O34" s="394"/>
      <c r="P34" s="395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434"/>
      <c r="AD34" s="197"/>
      <c r="AE34" s="197"/>
      <c r="AF34" s="197"/>
      <c r="AG34" s="197"/>
      <c r="AH34" s="197"/>
      <c r="AI34" s="197"/>
      <c r="AJ34" s="198"/>
      <c r="AK34" s="454" t="s">
        <v>342</v>
      </c>
      <c r="AL34" s="427"/>
      <c r="AM34" s="427"/>
      <c r="AN34" s="427"/>
      <c r="AO34" s="427"/>
      <c r="AP34" s="428"/>
      <c r="AQ34" s="445" t="s">
        <v>11</v>
      </c>
      <c r="AR34" s="446"/>
      <c r="AS34" s="446"/>
      <c r="AT34" s="447"/>
      <c r="AU34" s="393" t="s">
        <v>262</v>
      </c>
      <c r="AV34" s="394"/>
      <c r="AW34" s="394"/>
      <c r="AX34" s="394"/>
      <c r="AY34" s="395"/>
      <c r="AZ34" s="396" t="s">
        <v>368</v>
      </c>
      <c r="BA34" s="396"/>
      <c r="BB34" s="396"/>
      <c r="BC34" s="396"/>
      <c r="BD34" s="396"/>
      <c r="BE34" s="396" t="s">
        <v>263</v>
      </c>
      <c r="BF34" s="396"/>
      <c r="BG34" s="396"/>
      <c r="BH34" s="396"/>
      <c r="BI34" s="396"/>
      <c r="BJ34" s="396"/>
      <c r="BK34" s="396"/>
      <c r="BL34" s="434"/>
      <c r="BM34" s="198"/>
      <c r="BN34" s="198"/>
      <c r="BO34" s="198"/>
      <c r="BP34" s="198"/>
      <c r="BQ34" s="198"/>
      <c r="BR34" s="198"/>
    </row>
    <row r="35" spans="1:70" ht="18.75" customHeight="1" thickBot="1">
      <c r="A35" s="197"/>
      <c r="B35" s="455"/>
      <c r="C35" s="456"/>
      <c r="D35" s="456"/>
      <c r="E35" s="456"/>
      <c r="F35" s="456"/>
      <c r="G35" s="457"/>
      <c r="H35" s="458"/>
      <c r="I35" s="459"/>
      <c r="J35" s="459"/>
      <c r="K35" s="460"/>
      <c r="L35" s="393"/>
      <c r="M35" s="394"/>
      <c r="N35" s="394"/>
      <c r="O35" s="394"/>
      <c r="P35" s="395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434"/>
      <c r="AD35" s="197"/>
      <c r="AE35" s="197"/>
      <c r="AF35" s="197"/>
      <c r="AG35" s="197"/>
      <c r="AH35" s="197"/>
      <c r="AI35" s="197"/>
      <c r="AJ35" s="198"/>
      <c r="AK35" s="455"/>
      <c r="AL35" s="456"/>
      <c r="AM35" s="456"/>
      <c r="AN35" s="456"/>
      <c r="AO35" s="456"/>
      <c r="AP35" s="457"/>
      <c r="AQ35" s="458"/>
      <c r="AR35" s="459"/>
      <c r="AS35" s="459"/>
      <c r="AT35" s="460"/>
      <c r="AU35" s="393"/>
      <c r="AV35" s="394"/>
      <c r="AW35" s="394"/>
      <c r="AX35" s="394"/>
      <c r="AY35" s="395"/>
      <c r="AZ35" s="396"/>
      <c r="BA35" s="396"/>
      <c r="BB35" s="396"/>
      <c r="BC35" s="396"/>
      <c r="BD35" s="396"/>
      <c r="BE35" s="396"/>
      <c r="BF35" s="396"/>
      <c r="BG35" s="396"/>
      <c r="BH35" s="396"/>
      <c r="BI35" s="396"/>
      <c r="BJ35" s="396"/>
      <c r="BK35" s="396"/>
      <c r="BL35" s="434"/>
      <c r="BM35" s="198"/>
      <c r="BN35" s="198"/>
      <c r="BO35" s="198"/>
      <c r="BP35" s="198"/>
      <c r="BQ35" s="198"/>
      <c r="BR35" s="198"/>
    </row>
    <row r="36" spans="1:70" ht="19.5" customHeight="1" thickBot="1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412" t="s">
        <v>248</v>
      </c>
      <c r="M36" s="413"/>
      <c r="N36" s="413"/>
      <c r="O36" s="413"/>
      <c r="P36" s="413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6"/>
      <c r="AD36" s="197"/>
      <c r="AE36" s="197"/>
      <c r="AF36" s="197"/>
      <c r="AG36" s="197"/>
      <c r="AH36" s="197"/>
      <c r="AI36" s="197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412" t="s">
        <v>248</v>
      </c>
      <c r="AV36" s="413"/>
      <c r="AW36" s="413"/>
      <c r="AX36" s="413"/>
      <c r="AY36" s="413"/>
      <c r="AZ36" s="435" t="s">
        <v>250</v>
      </c>
      <c r="BA36" s="435"/>
      <c r="BB36" s="435"/>
      <c r="BC36" s="435"/>
      <c r="BD36" s="435"/>
      <c r="BE36" s="435"/>
      <c r="BF36" s="435"/>
      <c r="BG36" s="435"/>
      <c r="BH36" s="435"/>
      <c r="BI36" s="435"/>
      <c r="BJ36" s="435"/>
      <c r="BK36" s="435"/>
      <c r="BL36" s="436"/>
      <c r="BM36" s="198"/>
      <c r="BN36" s="198"/>
      <c r="BO36" s="198"/>
      <c r="BP36" s="198"/>
      <c r="BQ36" s="198"/>
      <c r="BR36" s="198"/>
    </row>
    <row r="37" spans="1:70" ht="24.75" thickBot="1">
      <c r="A37" s="197"/>
      <c r="B37" s="465" t="s">
        <v>184</v>
      </c>
      <c r="C37" s="465"/>
      <c r="D37" s="465"/>
      <c r="E37" s="465"/>
      <c r="F37" s="465"/>
      <c r="G37" s="465"/>
      <c r="H37" s="465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8"/>
      <c r="AK37" s="470" t="s">
        <v>184</v>
      </c>
      <c r="AL37" s="470"/>
      <c r="AM37" s="470"/>
      <c r="AN37" s="470"/>
      <c r="AO37" s="470"/>
      <c r="AP37" s="470"/>
      <c r="AQ37" s="470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</row>
    <row r="38" spans="1:70" ht="18.75" customHeight="1">
      <c r="A38" s="197"/>
      <c r="B38" s="414" t="s">
        <v>6</v>
      </c>
      <c r="C38" s="415"/>
      <c r="D38" s="416"/>
      <c r="E38" s="423"/>
      <c r="F38" s="424"/>
      <c r="G38" s="424"/>
      <c r="H38" s="425"/>
      <c r="I38" s="406" t="s">
        <v>0</v>
      </c>
      <c r="J38" s="407"/>
      <c r="K38" s="407"/>
      <c r="L38" s="407"/>
      <c r="M38" s="407"/>
      <c r="N38" s="407"/>
      <c r="O38" s="408"/>
      <c r="P38" s="410"/>
      <c r="Q38" s="410"/>
      <c r="R38" s="410"/>
      <c r="S38" s="410"/>
      <c r="T38" s="410"/>
      <c r="U38" s="410"/>
      <c r="V38" s="411"/>
      <c r="W38" s="410"/>
      <c r="X38" s="410"/>
      <c r="Y38" s="410"/>
      <c r="Z38" s="410"/>
      <c r="AA38" s="410"/>
      <c r="AB38" s="410"/>
      <c r="AC38" s="437"/>
      <c r="AD38" s="197"/>
      <c r="AE38" s="197"/>
      <c r="AF38" s="197"/>
      <c r="AG38" s="197"/>
      <c r="AH38" s="197"/>
      <c r="AI38" s="197"/>
      <c r="AJ38" s="198"/>
      <c r="AK38" s="414" t="s">
        <v>6</v>
      </c>
      <c r="AL38" s="415"/>
      <c r="AM38" s="416"/>
      <c r="AN38" s="423" t="s">
        <v>118</v>
      </c>
      <c r="AO38" s="424"/>
      <c r="AP38" s="424"/>
      <c r="AQ38" s="425"/>
      <c r="AR38" s="406" t="s">
        <v>0</v>
      </c>
      <c r="AS38" s="407"/>
      <c r="AT38" s="407"/>
      <c r="AU38" s="407"/>
      <c r="AV38" s="407"/>
      <c r="AW38" s="407"/>
      <c r="AX38" s="408"/>
      <c r="AY38" s="410" t="s">
        <v>188</v>
      </c>
      <c r="AZ38" s="410"/>
      <c r="BA38" s="410"/>
      <c r="BB38" s="410"/>
      <c r="BC38" s="410"/>
      <c r="BD38" s="410"/>
      <c r="BE38" s="411"/>
      <c r="BF38" s="410" t="s">
        <v>103</v>
      </c>
      <c r="BG38" s="410"/>
      <c r="BH38" s="410"/>
      <c r="BI38" s="410"/>
      <c r="BJ38" s="410"/>
      <c r="BK38" s="410"/>
      <c r="BL38" s="437"/>
      <c r="BM38" s="198"/>
      <c r="BN38" s="198"/>
      <c r="BO38" s="198"/>
      <c r="BP38" s="198"/>
      <c r="BQ38" s="198"/>
      <c r="BR38" s="198"/>
    </row>
    <row r="39" spans="1:70" ht="18.75" customHeight="1">
      <c r="A39" s="197"/>
      <c r="B39" s="417"/>
      <c r="C39" s="418"/>
      <c r="D39" s="419"/>
      <c r="E39" s="426"/>
      <c r="F39" s="427"/>
      <c r="G39" s="427"/>
      <c r="H39" s="428"/>
      <c r="I39" s="445" t="s">
        <v>9</v>
      </c>
      <c r="J39" s="446"/>
      <c r="K39" s="446"/>
      <c r="L39" s="446"/>
      <c r="M39" s="446"/>
      <c r="N39" s="446"/>
      <c r="O39" s="447"/>
      <c r="P39" s="398"/>
      <c r="Q39" s="398"/>
      <c r="R39" s="398"/>
      <c r="S39" s="398"/>
      <c r="T39" s="398"/>
      <c r="U39" s="398"/>
      <c r="V39" s="438"/>
      <c r="W39" s="394"/>
      <c r="X39" s="394"/>
      <c r="Y39" s="394"/>
      <c r="Z39" s="394"/>
      <c r="AA39" s="394"/>
      <c r="AB39" s="394"/>
      <c r="AC39" s="441"/>
      <c r="AD39" s="197"/>
      <c r="AE39" s="197"/>
      <c r="AF39" s="197"/>
      <c r="AG39" s="197"/>
      <c r="AH39" s="197"/>
      <c r="AI39" s="197"/>
      <c r="AJ39" s="198"/>
      <c r="AK39" s="417"/>
      <c r="AL39" s="418"/>
      <c r="AM39" s="419"/>
      <c r="AN39" s="426"/>
      <c r="AO39" s="427"/>
      <c r="AP39" s="427"/>
      <c r="AQ39" s="428"/>
      <c r="AR39" s="445" t="s">
        <v>9</v>
      </c>
      <c r="AS39" s="446"/>
      <c r="AT39" s="446"/>
      <c r="AU39" s="446"/>
      <c r="AV39" s="446"/>
      <c r="AW39" s="446"/>
      <c r="AX39" s="447"/>
      <c r="AY39" s="398" t="s">
        <v>101</v>
      </c>
      <c r="AZ39" s="398"/>
      <c r="BA39" s="398"/>
      <c r="BB39" s="398"/>
      <c r="BC39" s="398"/>
      <c r="BD39" s="398"/>
      <c r="BE39" s="438"/>
      <c r="BF39" s="394" t="s">
        <v>102</v>
      </c>
      <c r="BG39" s="394"/>
      <c r="BH39" s="394"/>
      <c r="BI39" s="394"/>
      <c r="BJ39" s="394"/>
      <c r="BK39" s="394"/>
      <c r="BL39" s="441"/>
      <c r="BM39" s="198"/>
      <c r="BN39" s="198"/>
      <c r="BO39" s="198"/>
      <c r="BP39" s="198"/>
      <c r="BQ39" s="198"/>
      <c r="BR39" s="198"/>
    </row>
    <row r="40" spans="1:70" ht="18.75" customHeight="1">
      <c r="A40" s="197"/>
      <c r="B40" s="420"/>
      <c r="C40" s="421"/>
      <c r="D40" s="422"/>
      <c r="E40" s="429"/>
      <c r="F40" s="430"/>
      <c r="G40" s="430"/>
      <c r="H40" s="431"/>
      <c r="I40" s="448"/>
      <c r="J40" s="421"/>
      <c r="K40" s="421"/>
      <c r="L40" s="421"/>
      <c r="M40" s="421"/>
      <c r="N40" s="421"/>
      <c r="O40" s="422"/>
      <c r="P40" s="439"/>
      <c r="Q40" s="439"/>
      <c r="R40" s="439"/>
      <c r="S40" s="439"/>
      <c r="T40" s="439"/>
      <c r="U40" s="439"/>
      <c r="V40" s="440"/>
      <c r="W40" s="439"/>
      <c r="X40" s="439"/>
      <c r="Y40" s="439"/>
      <c r="Z40" s="439"/>
      <c r="AA40" s="439"/>
      <c r="AB40" s="439"/>
      <c r="AC40" s="443"/>
      <c r="AD40" s="197"/>
      <c r="AE40" s="197"/>
      <c r="AF40" s="197"/>
      <c r="AG40" s="197"/>
      <c r="AH40" s="197"/>
      <c r="AI40" s="197"/>
      <c r="AJ40" s="198"/>
      <c r="AK40" s="420"/>
      <c r="AL40" s="421"/>
      <c r="AM40" s="422"/>
      <c r="AN40" s="429"/>
      <c r="AO40" s="430"/>
      <c r="AP40" s="430"/>
      <c r="AQ40" s="431"/>
      <c r="AR40" s="448"/>
      <c r="AS40" s="421"/>
      <c r="AT40" s="421"/>
      <c r="AU40" s="421"/>
      <c r="AV40" s="421"/>
      <c r="AW40" s="421"/>
      <c r="AX40" s="422"/>
      <c r="AY40" s="439"/>
      <c r="AZ40" s="439"/>
      <c r="BA40" s="439"/>
      <c r="BB40" s="439"/>
      <c r="BC40" s="439"/>
      <c r="BD40" s="439"/>
      <c r="BE40" s="440"/>
      <c r="BF40" s="439"/>
      <c r="BG40" s="439"/>
      <c r="BH40" s="439"/>
      <c r="BI40" s="439"/>
      <c r="BJ40" s="439"/>
      <c r="BK40" s="439"/>
      <c r="BL40" s="443"/>
      <c r="BM40" s="198"/>
      <c r="BN40" s="198"/>
      <c r="BO40" s="198"/>
      <c r="BP40" s="198"/>
      <c r="BQ40" s="198"/>
      <c r="BR40" s="198"/>
    </row>
    <row r="41" spans="1:70" ht="18.75" customHeight="1">
      <c r="A41" s="197"/>
      <c r="B41" s="449" t="s">
        <v>183</v>
      </c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7"/>
      <c r="P41" s="397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9"/>
      <c r="AD41" s="197"/>
      <c r="AE41" s="197"/>
      <c r="AF41" s="197"/>
      <c r="AG41" s="197"/>
      <c r="AH41" s="197"/>
      <c r="AI41" s="197"/>
      <c r="AJ41" s="198"/>
      <c r="AK41" s="449" t="s">
        <v>183</v>
      </c>
      <c r="AL41" s="446"/>
      <c r="AM41" s="446"/>
      <c r="AN41" s="446"/>
      <c r="AO41" s="446"/>
      <c r="AP41" s="446"/>
      <c r="AQ41" s="446"/>
      <c r="AR41" s="446"/>
      <c r="AS41" s="446"/>
      <c r="AT41" s="446"/>
      <c r="AU41" s="446"/>
      <c r="AV41" s="446"/>
      <c r="AW41" s="446"/>
      <c r="AX41" s="447"/>
      <c r="AY41" s="397" t="s">
        <v>220</v>
      </c>
      <c r="AZ41" s="398"/>
      <c r="BA41" s="398"/>
      <c r="BB41" s="398"/>
      <c r="BC41" s="398"/>
      <c r="BD41" s="398"/>
      <c r="BE41" s="398"/>
      <c r="BF41" s="398"/>
      <c r="BG41" s="398"/>
      <c r="BH41" s="398"/>
      <c r="BI41" s="398"/>
      <c r="BJ41" s="398"/>
      <c r="BK41" s="398"/>
      <c r="BL41" s="399"/>
      <c r="BM41" s="198"/>
      <c r="BN41" s="198"/>
      <c r="BO41" s="198"/>
      <c r="BP41" s="198"/>
      <c r="BQ41" s="198"/>
      <c r="BR41" s="198"/>
    </row>
    <row r="42" spans="1:70" ht="18.75" customHeight="1">
      <c r="A42" s="197"/>
      <c r="B42" s="420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2"/>
      <c r="P42" s="442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43"/>
      <c r="AD42" s="197"/>
      <c r="AE42" s="197"/>
      <c r="AF42" s="197"/>
      <c r="AG42" s="197"/>
      <c r="AH42" s="197"/>
      <c r="AI42" s="197"/>
      <c r="AJ42" s="198"/>
      <c r="AK42" s="420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  <c r="AX42" s="422"/>
      <c r="AY42" s="442"/>
      <c r="AZ42" s="439"/>
      <c r="BA42" s="439"/>
      <c r="BB42" s="439"/>
      <c r="BC42" s="439"/>
      <c r="BD42" s="439"/>
      <c r="BE42" s="439"/>
      <c r="BF42" s="439"/>
      <c r="BG42" s="439"/>
      <c r="BH42" s="439"/>
      <c r="BI42" s="439"/>
      <c r="BJ42" s="439"/>
      <c r="BK42" s="439"/>
      <c r="BL42" s="443"/>
      <c r="BM42" s="198"/>
      <c r="BN42" s="198"/>
      <c r="BO42" s="198"/>
      <c r="BP42" s="198"/>
      <c r="BQ42" s="198"/>
      <c r="BR42" s="198"/>
    </row>
    <row r="43" spans="1:70" ht="18.75" customHeight="1">
      <c r="A43" s="197"/>
      <c r="B43" s="461" t="s">
        <v>233</v>
      </c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50"/>
      <c r="Q43" s="450"/>
      <c r="R43" s="450"/>
      <c r="S43" s="450"/>
      <c r="T43" s="450"/>
      <c r="U43" s="450"/>
      <c r="V43" s="450"/>
      <c r="W43" s="450"/>
      <c r="X43" s="450"/>
      <c r="Y43" s="450"/>
      <c r="Z43" s="450"/>
      <c r="AA43" s="450"/>
      <c r="AB43" s="450"/>
      <c r="AC43" s="451"/>
      <c r="AD43" s="197"/>
      <c r="AE43" s="197"/>
      <c r="AF43" s="197"/>
      <c r="AG43" s="197"/>
      <c r="AH43" s="197"/>
      <c r="AI43" s="197"/>
      <c r="AJ43" s="198"/>
      <c r="AK43" s="461" t="s">
        <v>233</v>
      </c>
      <c r="AL43" s="462"/>
      <c r="AM43" s="462"/>
      <c r="AN43" s="462"/>
      <c r="AO43" s="462"/>
      <c r="AP43" s="462"/>
      <c r="AQ43" s="462"/>
      <c r="AR43" s="462"/>
      <c r="AS43" s="462"/>
      <c r="AT43" s="462"/>
      <c r="AU43" s="462"/>
      <c r="AV43" s="462"/>
      <c r="AW43" s="462"/>
      <c r="AX43" s="462"/>
      <c r="AY43" s="450"/>
      <c r="AZ43" s="450"/>
      <c r="BA43" s="450"/>
      <c r="BB43" s="450"/>
      <c r="BC43" s="450"/>
      <c r="BD43" s="450"/>
      <c r="BE43" s="450"/>
      <c r="BF43" s="450"/>
      <c r="BG43" s="450"/>
      <c r="BH43" s="450"/>
      <c r="BI43" s="450"/>
      <c r="BJ43" s="450"/>
      <c r="BK43" s="450"/>
      <c r="BL43" s="451"/>
      <c r="BM43" s="198"/>
      <c r="BN43" s="198"/>
      <c r="BO43" s="198"/>
      <c r="BP43" s="198"/>
      <c r="BQ43" s="198"/>
      <c r="BR43" s="198"/>
    </row>
    <row r="44" spans="1:70" ht="18.75" customHeight="1" thickBot="1">
      <c r="A44" s="197"/>
      <c r="B44" s="463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3"/>
      <c r="AD44" s="197"/>
      <c r="AE44" s="197"/>
      <c r="AF44" s="197"/>
      <c r="AG44" s="197"/>
      <c r="AH44" s="197"/>
      <c r="AI44" s="197"/>
      <c r="AJ44" s="198"/>
      <c r="AK44" s="463"/>
      <c r="AL44" s="464"/>
      <c r="AM44" s="464"/>
      <c r="AN44" s="464"/>
      <c r="AO44" s="464"/>
      <c r="AP44" s="464"/>
      <c r="AQ44" s="464"/>
      <c r="AR44" s="464"/>
      <c r="AS44" s="464"/>
      <c r="AT44" s="464"/>
      <c r="AU44" s="464"/>
      <c r="AV44" s="464"/>
      <c r="AW44" s="464"/>
      <c r="AX44" s="464"/>
      <c r="AY44" s="452"/>
      <c r="AZ44" s="452"/>
      <c r="BA44" s="452"/>
      <c r="BB44" s="452"/>
      <c r="BC44" s="452"/>
      <c r="BD44" s="452"/>
      <c r="BE44" s="452"/>
      <c r="BF44" s="452"/>
      <c r="BG44" s="452"/>
      <c r="BH44" s="452"/>
      <c r="BI44" s="452"/>
      <c r="BJ44" s="452"/>
      <c r="BK44" s="452"/>
      <c r="BL44" s="453"/>
      <c r="BM44" s="198"/>
      <c r="BN44" s="198"/>
      <c r="BO44" s="198"/>
      <c r="BP44" s="198"/>
      <c r="BQ44" s="198"/>
      <c r="BR44" s="198"/>
    </row>
    <row r="45" spans="1:70" ht="18.7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</row>
    <row r="46" spans="1:70" ht="24.75" hidden="1" thickBot="1">
      <c r="A46" s="197"/>
      <c r="B46" s="465" t="s">
        <v>215</v>
      </c>
      <c r="C46" s="465"/>
      <c r="D46" s="465"/>
      <c r="E46" s="465"/>
      <c r="F46" s="465"/>
      <c r="G46" s="465"/>
      <c r="H46" s="465"/>
      <c r="I46" s="218" t="s">
        <v>251</v>
      </c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8"/>
      <c r="AK46" s="470" t="s">
        <v>217</v>
      </c>
      <c r="AL46" s="470"/>
      <c r="AM46" s="470"/>
      <c r="AN46" s="470"/>
      <c r="AO46" s="470"/>
      <c r="AP46" s="470"/>
      <c r="AQ46" s="470"/>
      <c r="AR46" s="219" t="s">
        <v>251</v>
      </c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</row>
    <row r="47" spans="1:70" ht="18.75" hidden="1" customHeight="1">
      <c r="A47" s="197"/>
      <c r="B47" s="414" t="s">
        <v>6</v>
      </c>
      <c r="C47" s="415"/>
      <c r="D47" s="416"/>
      <c r="E47" s="423"/>
      <c r="F47" s="424"/>
      <c r="G47" s="424"/>
      <c r="H47" s="425"/>
      <c r="I47" s="406" t="s">
        <v>0</v>
      </c>
      <c r="J47" s="407"/>
      <c r="K47" s="407"/>
      <c r="L47" s="407"/>
      <c r="M47" s="407"/>
      <c r="N47" s="407"/>
      <c r="O47" s="408"/>
      <c r="P47" s="410"/>
      <c r="Q47" s="410"/>
      <c r="R47" s="410"/>
      <c r="S47" s="410"/>
      <c r="T47" s="410"/>
      <c r="U47" s="410"/>
      <c r="V47" s="411"/>
      <c r="W47" s="409"/>
      <c r="X47" s="410"/>
      <c r="Y47" s="410"/>
      <c r="Z47" s="410"/>
      <c r="AA47" s="410"/>
      <c r="AB47" s="410"/>
      <c r="AC47" s="437"/>
      <c r="AD47" s="121"/>
      <c r="AE47" s="121"/>
      <c r="AF47" s="197"/>
      <c r="AG47" s="197"/>
      <c r="AH47" s="197"/>
      <c r="AI47" s="197"/>
      <c r="AJ47" s="198"/>
      <c r="AK47" s="414" t="s">
        <v>6</v>
      </c>
      <c r="AL47" s="415"/>
      <c r="AM47" s="416"/>
      <c r="AN47" s="423"/>
      <c r="AO47" s="424"/>
      <c r="AP47" s="424"/>
      <c r="AQ47" s="425"/>
      <c r="AR47" s="406" t="s">
        <v>0</v>
      </c>
      <c r="AS47" s="407"/>
      <c r="AT47" s="407"/>
      <c r="AU47" s="407"/>
      <c r="AV47" s="407"/>
      <c r="AW47" s="407"/>
      <c r="AX47" s="408"/>
      <c r="AY47" s="410"/>
      <c r="AZ47" s="410"/>
      <c r="BA47" s="410"/>
      <c r="BB47" s="410"/>
      <c r="BC47" s="410"/>
      <c r="BD47" s="410"/>
      <c r="BE47" s="411"/>
      <c r="BF47" s="409"/>
      <c r="BG47" s="410"/>
      <c r="BH47" s="410"/>
      <c r="BI47" s="410"/>
      <c r="BJ47" s="410"/>
      <c r="BK47" s="410"/>
      <c r="BL47" s="437"/>
      <c r="BM47" s="123"/>
      <c r="BN47" s="123"/>
      <c r="BO47" s="198"/>
      <c r="BP47" s="198"/>
      <c r="BQ47" s="198"/>
      <c r="BR47" s="198"/>
    </row>
    <row r="48" spans="1:70" ht="18.75" hidden="1" customHeight="1">
      <c r="A48" s="197"/>
      <c r="B48" s="417"/>
      <c r="C48" s="418"/>
      <c r="D48" s="419"/>
      <c r="E48" s="426"/>
      <c r="F48" s="427"/>
      <c r="G48" s="427"/>
      <c r="H48" s="428"/>
      <c r="I48" s="445" t="s">
        <v>9</v>
      </c>
      <c r="J48" s="446"/>
      <c r="K48" s="446"/>
      <c r="L48" s="446"/>
      <c r="M48" s="446"/>
      <c r="N48" s="446"/>
      <c r="O48" s="447"/>
      <c r="P48" s="398"/>
      <c r="Q48" s="398"/>
      <c r="R48" s="398"/>
      <c r="S48" s="398"/>
      <c r="T48" s="398"/>
      <c r="U48" s="398"/>
      <c r="V48" s="438"/>
      <c r="W48" s="393"/>
      <c r="X48" s="394"/>
      <c r="Y48" s="394"/>
      <c r="Z48" s="394"/>
      <c r="AA48" s="394"/>
      <c r="AB48" s="394"/>
      <c r="AC48" s="441"/>
      <c r="AD48" s="121"/>
      <c r="AE48" s="121"/>
      <c r="AF48" s="197"/>
      <c r="AG48" s="197"/>
      <c r="AH48" s="197"/>
      <c r="AI48" s="197"/>
      <c r="AJ48" s="198"/>
      <c r="AK48" s="417"/>
      <c r="AL48" s="418"/>
      <c r="AM48" s="419"/>
      <c r="AN48" s="426"/>
      <c r="AO48" s="427"/>
      <c r="AP48" s="427"/>
      <c r="AQ48" s="428"/>
      <c r="AR48" s="445" t="s">
        <v>9</v>
      </c>
      <c r="AS48" s="446"/>
      <c r="AT48" s="446"/>
      <c r="AU48" s="446"/>
      <c r="AV48" s="446"/>
      <c r="AW48" s="446"/>
      <c r="AX48" s="447"/>
      <c r="AY48" s="398"/>
      <c r="AZ48" s="398"/>
      <c r="BA48" s="398"/>
      <c r="BB48" s="398"/>
      <c r="BC48" s="398"/>
      <c r="BD48" s="398"/>
      <c r="BE48" s="438"/>
      <c r="BF48" s="393"/>
      <c r="BG48" s="394"/>
      <c r="BH48" s="394"/>
      <c r="BI48" s="394"/>
      <c r="BJ48" s="394"/>
      <c r="BK48" s="394"/>
      <c r="BL48" s="441"/>
      <c r="BM48" s="123"/>
      <c r="BN48" s="123"/>
      <c r="BO48" s="198"/>
      <c r="BP48" s="198"/>
      <c r="BQ48" s="198"/>
      <c r="BR48" s="198"/>
    </row>
    <row r="49" spans="1:70" ht="18.75" hidden="1" customHeight="1">
      <c r="A49" s="197"/>
      <c r="B49" s="420"/>
      <c r="C49" s="421"/>
      <c r="D49" s="422"/>
      <c r="E49" s="429"/>
      <c r="F49" s="430"/>
      <c r="G49" s="430"/>
      <c r="H49" s="431"/>
      <c r="I49" s="448"/>
      <c r="J49" s="421"/>
      <c r="K49" s="421"/>
      <c r="L49" s="421"/>
      <c r="M49" s="421"/>
      <c r="N49" s="421"/>
      <c r="O49" s="422"/>
      <c r="P49" s="439"/>
      <c r="Q49" s="439"/>
      <c r="R49" s="439"/>
      <c r="S49" s="439"/>
      <c r="T49" s="439"/>
      <c r="U49" s="439"/>
      <c r="V49" s="440"/>
      <c r="W49" s="442"/>
      <c r="X49" s="439"/>
      <c r="Y49" s="439"/>
      <c r="Z49" s="439"/>
      <c r="AA49" s="439"/>
      <c r="AB49" s="439"/>
      <c r="AC49" s="443"/>
      <c r="AD49" s="121"/>
      <c r="AE49" s="121"/>
      <c r="AF49" s="197"/>
      <c r="AG49" s="197"/>
      <c r="AH49" s="197"/>
      <c r="AI49" s="197"/>
      <c r="AJ49" s="198"/>
      <c r="AK49" s="420"/>
      <c r="AL49" s="421"/>
      <c r="AM49" s="422"/>
      <c r="AN49" s="429"/>
      <c r="AO49" s="430"/>
      <c r="AP49" s="430"/>
      <c r="AQ49" s="431"/>
      <c r="AR49" s="448"/>
      <c r="AS49" s="421"/>
      <c r="AT49" s="421"/>
      <c r="AU49" s="421"/>
      <c r="AV49" s="421"/>
      <c r="AW49" s="421"/>
      <c r="AX49" s="422"/>
      <c r="AY49" s="439"/>
      <c r="AZ49" s="439"/>
      <c r="BA49" s="439"/>
      <c r="BB49" s="439"/>
      <c r="BC49" s="439"/>
      <c r="BD49" s="439"/>
      <c r="BE49" s="440"/>
      <c r="BF49" s="442"/>
      <c r="BG49" s="439"/>
      <c r="BH49" s="439"/>
      <c r="BI49" s="439"/>
      <c r="BJ49" s="439"/>
      <c r="BK49" s="439"/>
      <c r="BL49" s="443"/>
      <c r="BM49" s="123"/>
      <c r="BN49" s="123"/>
      <c r="BO49" s="198"/>
      <c r="BP49" s="198"/>
      <c r="BQ49" s="198"/>
      <c r="BR49" s="198"/>
    </row>
    <row r="50" spans="1:70" ht="18.75" hidden="1" customHeight="1">
      <c r="A50" s="197"/>
      <c r="B50" s="449" t="s">
        <v>179</v>
      </c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7"/>
      <c r="P50" s="397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9"/>
      <c r="AD50" s="197"/>
      <c r="AE50" s="197"/>
      <c r="AF50" s="197"/>
      <c r="AG50" s="197"/>
      <c r="AH50" s="197"/>
      <c r="AI50" s="197"/>
      <c r="AJ50" s="198"/>
      <c r="AK50" s="449" t="s">
        <v>179</v>
      </c>
      <c r="AL50" s="446"/>
      <c r="AM50" s="446"/>
      <c r="AN50" s="446"/>
      <c r="AO50" s="446"/>
      <c r="AP50" s="446"/>
      <c r="AQ50" s="446"/>
      <c r="AR50" s="446"/>
      <c r="AS50" s="446"/>
      <c r="AT50" s="446"/>
      <c r="AU50" s="446"/>
      <c r="AV50" s="446"/>
      <c r="AW50" s="446"/>
      <c r="AX50" s="447"/>
      <c r="AY50" s="397"/>
      <c r="AZ50" s="398"/>
      <c r="BA50" s="398"/>
      <c r="BB50" s="398"/>
      <c r="BC50" s="398"/>
      <c r="BD50" s="398"/>
      <c r="BE50" s="398"/>
      <c r="BF50" s="398"/>
      <c r="BG50" s="398"/>
      <c r="BH50" s="398"/>
      <c r="BI50" s="398"/>
      <c r="BJ50" s="398"/>
      <c r="BK50" s="398"/>
      <c r="BL50" s="399"/>
      <c r="BM50" s="198"/>
      <c r="BN50" s="198"/>
      <c r="BO50" s="198"/>
      <c r="BP50" s="198"/>
      <c r="BQ50" s="198"/>
      <c r="BR50" s="198"/>
    </row>
    <row r="51" spans="1:70" ht="18.75" hidden="1" customHeight="1">
      <c r="A51" s="197"/>
      <c r="B51" s="420"/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2"/>
      <c r="P51" s="442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43"/>
      <c r="AD51" s="197"/>
      <c r="AE51" s="197"/>
      <c r="AF51" s="197"/>
      <c r="AG51" s="197"/>
      <c r="AH51" s="197"/>
      <c r="AI51" s="197"/>
      <c r="AJ51" s="198"/>
      <c r="AK51" s="420"/>
      <c r="AL51" s="421"/>
      <c r="AM51" s="421"/>
      <c r="AN51" s="421"/>
      <c r="AO51" s="421"/>
      <c r="AP51" s="421"/>
      <c r="AQ51" s="421"/>
      <c r="AR51" s="421"/>
      <c r="AS51" s="421"/>
      <c r="AT51" s="421"/>
      <c r="AU51" s="421"/>
      <c r="AV51" s="421"/>
      <c r="AW51" s="421"/>
      <c r="AX51" s="422"/>
      <c r="AY51" s="442"/>
      <c r="AZ51" s="439"/>
      <c r="BA51" s="439"/>
      <c r="BB51" s="439"/>
      <c r="BC51" s="439"/>
      <c r="BD51" s="439"/>
      <c r="BE51" s="439"/>
      <c r="BF51" s="439"/>
      <c r="BG51" s="439"/>
      <c r="BH51" s="439"/>
      <c r="BI51" s="439"/>
      <c r="BJ51" s="439"/>
      <c r="BK51" s="439"/>
      <c r="BL51" s="443"/>
      <c r="BM51" s="198"/>
      <c r="BN51" s="198"/>
      <c r="BO51" s="198"/>
      <c r="BP51" s="198"/>
      <c r="BQ51" s="198"/>
      <c r="BR51" s="198"/>
    </row>
    <row r="52" spans="1:70" ht="18.75" hidden="1" customHeight="1">
      <c r="A52" s="197"/>
      <c r="B52" s="449" t="s">
        <v>183</v>
      </c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7"/>
      <c r="P52" s="397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9"/>
      <c r="AD52" s="197"/>
      <c r="AE52" s="197"/>
      <c r="AF52" s="197"/>
      <c r="AG52" s="197"/>
      <c r="AH52" s="197"/>
      <c r="AI52" s="197"/>
      <c r="AJ52" s="198"/>
      <c r="AK52" s="449" t="s">
        <v>183</v>
      </c>
      <c r="AL52" s="446"/>
      <c r="AM52" s="446"/>
      <c r="AN52" s="446"/>
      <c r="AO52" s="446"/>
      <c r="AP52" s="446"/>
      <c r="AQ52" s="446"/>
      <c r="AR52" s="446"/>
      <c r="AS52" s="446"/>
      <c r="AT52" s="446"/>
      <c r="AU52" s="446"/>
      <c r="AV52" s="446"/>
      <c r="AW52" s="446"/>
      <c r="AX52" s="447"/>
      <c r="AY52" s="397"/>
      <c r="AZ52" s="398"/>
      <c r="BA52" s="398"/>
      <c r="BB52" s="398"/>
      <c r="BC52" s="398"/>
      <c r="BD52" s="398"/>
      <c r="BE52" s="398"/>
      <c r="BF52" s="398"/>
      <c r="BG52" s="398"/>
      <c r="BH52" s="398"/>
      <c r="BI52" s="398"/>
      <c r="BJ52" s="398"/>
      <c r="BK52" s="398"/>
      <c r="BL52" s="399"/>
      <c r="BM52" s="198"/>
      <c r="BN52" s="198"/>
      <c r="BO52" s="198"/>
      <c r="BP52" s="198"/>
      <c r="BQ52" s="198"/>
      <c r="BR52" s="198"/>
    </row>
    <row r="53" spans="1:70" ht="18.75" hidden="1" customHeight="1" thickBot="1">
      <c r="A53" s="197"/>
      <c r="B53" s="49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60"/>
      <c r="P53" s="400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2"/>
      <c r="AD53" s="197"/>
      <c r="AE53" s="197"/>
      <c r="AF53" s="197"/>
      <c r="AG53" s="197"/>
      <c r="AH53" s="197"/>
      <c r="AI53" s="197"/>
      <c r="AJ53" s="198"/>
      <c r="AK53" s="499"/>
      <c r="AL53" s="459"/>
      <c r="AM53" s="459"/>
      <c r="AN53" s="459"/>
      <c r="AO53" s="459"/>
      <c r="AP53" s="459"/>
      <c r="AQ53" s="459"/>
      <c r="AR53" s="459"/>
      <c r="AS53" s="459"/>
      <c r="AT53" s="459"/>
      <c r="AU53" s="459"/>
      <c r="AV53" s="459"/>
      <c r="AW53" s="459"/>
      <c r="AX53" s="460"/>
      <c r="AY53" s="400"/>
      <c r="AZ53" s="401"/>
      <c r="BA53" s="401"/>
      <c r="BB53" s="401"/>
      <c r="BC53" s="401"/>
      <c r="BD53" s="401"/>
      <c r="BE53" s="401"/>
      <c r="BF53" s="401"/>
      <c r="BG53" s="401"/>
      <c r="BH53" s="401"/>
      <c r="BI53" s="401"/>
      <c r="BJ53" s="401"/>
      <c r="BK53" s="401"/>
      <c r="BL53" s="402"/>
      <c r="BM53" s="198"/>
      <c r="BN53" s="198"/>
      <c r="BO53" s="198"/>
      <c r="BP53" s="198"/>
      <c r="BQ53" s="198"/>
      <c r="BR53" s="198"/>
    </row>
    <row r="54" spans="1:70" ht="18.75" hidden="1" customHeight="1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</row>
    <row r="55" spans="1:70" ht="25.5" customHeight="1" thickBot="1">
      <c r="A55" s="197"/>
      <c r="B55" s="509" t="s">
        <v>247</v>
      </c>
      <c r="C55" s="509"/>
      <c r="D55" s="509"/>
      <c r="E55" s="509"/>
      <c r="F55" s="509"/>
      <c r="G55" s="225"/>
      <c r="H55" s="204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367"/>
      <c r="AA55" s="302"/>
      <c r="AB55" s="302"/>
      <c r="AC55" s="197"/>
      <c r="AD55" s="197"/>
      <c r="AE55" s="197"/>
      <c r="AF55" s="197"/>
      <c r="AG55" s="197"/>
      <c r="AH55" s="197"/>
      <c r="AI55" s="197"/>
      <c r="AJ55" s="198"/>
      <c r="AK55" s="510" t="s">
        <v>247</v>
      </c>
      <c r="AL55" s="510"/>
      <c r="AM55" s="510"/>
      <c r="AN55" s="510"/>
      <c r="AO55" s="510"/>
      <c r="AP55" s="226"/>
      <c r="AQ55" s="224"/>
      <c r="AR55" s="223"/>
      <c r="AS55" s="223"/>
      <c r="AT55" s="223"/>
      <c r="AU55" s="198"/>
      <c r="AV55" s="198"/>
      <c r="AW55" s="198"/>
      <c r="AX55" s="198"/>
      <c r="AY55" s="303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304"/>
      <c r="BK55" s="304"/>
      <c r="BL55" s="198"/>
      <c r="BM55" s="198"/>
      <c r="BN55" s="198"/>
      <c r="BO55" s="198"/>
      <c r="BP55" s="198"/>
      <c r="BQ55" s="198"/>
      <c r="BR55" s="198"/>
    </row>
    <row r="56" spans="1:70" ht="18.75" customHeight="1">
      <c r="A56" s="197"/>
      <c r="B56" s="403" t="s">
        <v>180</v>
      </c>
      <c r="C56" s="404"/>
      <c r="D56" s="404"/>
      <c r="E56" s="404"/>
      <c r="F56" s="404"/>
      <c r="G56" s="405"/>
      <c r="H56" s="406" t="s">
        <v>0</v>
      </c>
      <c r="I56" s="407"/>
      <c r="J56" s="407"/>
      <c r="K56" s="408"/>
      <c r="L56" s="409"/>
      <c r="M56" s="410"/>
      <c r="N56" s="410"/>
      <c r="O56" s="410"/>
      <c r="P56" s="411"/>
      <c r="Q56" s="466"/>
      <c r="R56" s="466"/>
      <c r="S56" s="466"/>
      <c r="T56" s="466"/>
      <c r="U56" s="466"/>
      <c r="V56" s="432" t="s">
        <v>181</v>
      </c>
      <c r="W56" s="432"/>
      <c r="X56" s="432"/>
      <c r="Y56" s="432"/>
      <c r="Z56" s="432"/>
      <c r="AA56" s="432"/>
      <c r="AB56" s="432"/>
      <c r="AC56" s="433"/>
      <c r="AD56" s="197"/>
      <c r="AE56" s="197"/>
      <c r="AF56" s="197"/>
      <c r="AG56" s="197"/>
      <c r="AH56" s="197"/>
      <c r="AI56" s="197"/>
      <c r="AJ56" s="198"/>
      <c r="AK56" s="403" t="s">
        <v>180</v>
      </c>
      <c r="AL56" s="404"/>
      <c r="AM56" s="404"/>
      <c r="AN56" s="404"/>
      <c r="AO56" s="404"/>
      <c r="AP56" s="405"/>
      <c r="AQ56" s="406" t="s">
        <v>0</v>
      </c>
      <c r="AR56" s="407"/>
      <c r="AS56" s="407"/>
      <c r="AT56" s="408"/>
      <c r="AU56" s="409" t="s">
        <v>192</v>
      </c>
      <c r="AV56" s="410"/>
      <c r="AW56" s="410"/>
      <c r="AX56" s="410"/>
      <c r="AY56" s="411"/>
      <c r="AZ56" s="466" t="s">
        <v>191</v>
      </c>
      <c r="BA56" s="466"/>
      <c r="BB56" s="466"/>
      <c r="BC56" s="466"/>
      <c r="BD56" s="466"/>
      <c r="BE56" s="432" t="s">
        <v>181</v>
      </c>
      <c r="BF56" s="432"/>
      <c r="BG56" s="432"/>
      <c r="BH56" s="432"/>
      <c r="BI56" s="432"/>
      <c r="BJ56" s="432"/>
      <c r="BK56" s="432"/>
      <c r="BL56" s="433"/>
      <c r="BM56" s="198"/>
      <c r="BN56" s="198"/>
      <c r="BO56" s="198"/>
      <c r="BP56" s="198"/>
      <c r="BQ56" s="198"/>
      <c r="BR56" s="198"/>
    </row>
    <row r="57" spans="1:70" ht="18.75" customHeight="1">
      <c r="A57" s="197"/>
      <c r="B57" s="454"/>
      <c r="C57" s="427"/>
      <c r="D57" s="427"/>
      <c r="E57" s="427"/>
      <c r="F57" s="427"/>
      <c r="G57" s="428"/>
      <c r="H57" s="445" t="s">
        <v>11</v>
      </c>
      <c r="I57" s="446"/>
      <c r="J57" s="446"/>
      <c r="K57" s="447"/>
      <c r="L57" s="397"/>
      <c r="M57" s="398"/>
      <c r="N57" s="398"/>
      <c r="O57" s="398"/>
      <c r="P57" s="438"/>
      <c r="Q57" s="396"/>
      <c r="R57" s="396"/>
      <c r="S57" s="396"/>
      <c r="T57" s="396"/>
      <c r="U57" s="396"/>
      <c r="V57" s="396"/>
      <c r="W57" s="396"/>
      <c r="X57" s="396"/>
      <c r="Y57" s="396"/>
      <c r="Z57" s="396"/>
      <c r="AA57" s="396"/>
      <c r="AB57" s="396"/>
      <c r="AC57" s="434"/>
      <c r="AD57" s="197"/>
      <c r="AE57" s="197"/>
      <c r="AF57" s="197"/>
      <c r="AG57" s="197"/>
      <c r="AH57" s="197"/>
      <c r="AI57" s="197"/>
      <c r="AJ57" s="198"/>
      <c r="AK57" s="454" t="s">
        <v>342</v>
      </c>
      <c r="AL57" s="427"/>
      <c r="AM57" s="427"/>
      <c r="AN57" s="427"/>
      <c r="AO57" s="427"/>
      <c r="AP57" s="428"/>
      <c r="AQ57" s="445" t="s">
        <v>11</v>
      </c>
      <c r="AR57" s="446"/>
      <c r="AS57" s="446"/>
      <c r="AT57" s="447"/>
      <c r="AU57" s="393" t="s">
        <v>189</v>
      </c>
      <c r="AV57" s="394"/>
      <c r="AW57" s="394"/>
      <c r="AX57" s="394"/>
      <c r="AY57" s="395"/>
      <c r="AZ57" s="396" t="s">
        <v>190</v>
      </c>
      <c r="BA57" s="396"/>
      <c r="BB57" s="396"/>
      <c r="BC57" s="396"/>
      <c r="BD57" s="396"/>
      <c r="BE57" s="396" t="s">
        <v>187</v>
      </c>
      <c r="BF57" s="396"/>
      <c r="BG57" s="396"/>
      <c r="BH57" s="396"/>
      <c r="BI57" s="396"/>
      <c r="BJ57" s="396"/>
      <c r="BK57" s="396"/>
      <c r="BL57" s="434"/>
      <c r="BM57" s="198"/>
      <c r="BN57" s="198"/>
      <c r="BO57" s="198"/>
      <c r="BP57" s="198"/>
      <c r="BQ57" s="198"/>
      <c r="BR57" s="198"/>
    </row>
    <row r="58" spans="1:70" ht="18.75" customHeight="1" thickBot="1">
      <c r="A58" s="197"/>
      <c r="B58" s="455"/>
      <c r="C58" s="456"/>
      <c r="D58" s="456"/>
      <c r="E58" s="456"/>
      <c r="F58" s="456"/>
      <c r="G58" s="457"/>
      <c r="H58" s="458"/>
      <c r="I58" s="459"/>
      <c r="J58" s="459"/>
      <c r="K58" s="460"/>
      <c r="L58" s="442"/>
      <c r="M58" s="439"/>
      <c r="N58" s="439"/>
      <c r="O58" s="439"/>
      <c r="P58" s="440"/>
      <c r="Q58" s="396"/>
      <c r="R58" s="396"/>
      <c r="S58" s="396"/>
      <c r="T58" s="396"/>
      <c r="U58" s="396"/>
      <c r="V58" s="396"/>
      <c r="W58" s="396"/>
      <c r="X58" s="396"/>
      <c r="Y58" s="396"/>
      <c r="Z58" s="396"/>
      <c r="AA58" s="396"/>
      <c r="AB58" s="396"/>
      <c r="AC58" s="434"/>
      <c r="AD58" s="197"/>
      <c r="AE58" s="197"/>
      <c r="AF58" s="197"/>
      <c r="AG58" s="197"/>
      <c r="AH58" s="197"/>
      <c r="AI58" s="197"/>
      <c r="AJ58" s="198"/>
      <c r="AK58" s="455"/>
      <c r="AL58" s="456"/>
      <c r="AM58" s="456"/>
      <c r="AN58" s="456"/>
      <c r="AO58" s="456"/>
      <c r="AP58" s="457"/>
      <c r="AQ58" s="458"/>
      <c r="AR58" s="459"/>
      <c r="AS58" s="459"/>
      <c r="AT58" s="460"/>
      <c r="AU58" s="393"/>
      <c r="AV58" s="394"/>
      <c r="AW58" s="394"/>
      <c r="AX58" s="394"/>
      <c r="AY58" s="395"/>
      <c r="AZ58" s="396"/>
      <c r="BA58" s="396"/>
      <c r="BB58" s="396"/>
      <c r="BC58" s="396"/>
      <c r="BD58" s="396"/>
      <c r="BE58" s="396"/>
      <c r="BF58" s="396"/>
      <c r="BG58" s="396"/>
      <c r="BH58" s="396"/>
      <c r="BI58" s="396"/>
      <c r="BJ58" s="396"/>
      <c r="BK58" s="396"/>
      <c r="BL58" s="434"/>
      <c r="BM58" s="198"/>
      <c r="BN58" s="198"/>
      <c r="BO58" s="198"/>
      <c r="BP58" s="198"/>
      <c r="BQ58" s="198"/>
      <c r="BR58" s="198"/>
    </row>
    <row r="59" spans="1:70" ht="18.75" customHeight="1" thickBo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412" t="s">
        <v>248</v>
      </c>
      <c r="M59" s="413"/>
      <c r="N59" s="413"/>
      <c r="O59" s="413"/>
      <c r="P59" s="413"/>
      <c r="Q59" s="435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6"/>
      <c r="AD59" s="121"/>
      <c r="AE59" s="121"/>
      <c r="AF59" s="121"/>
      <c r="AG59" s="121"/>
      <c r="AH59" s="121"/>
      <c r="AI59" s="121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412" t="s">
        <v>248</v>
      </c>
      <c r="AV59" s="413"/>
      <c r="AW59" s="413"/>
      <c r="AX59" s="413"/>
      <c r="AY59" s="413"/>
      <c r="AZ59" s="435" t="s">
        <v>249</v>
      </c>
      <c r="BA59" s="435"/>
      <c r="BB59" s="435"/>
      <c r="BC59" s="435"/>
      <c r="BD59" s="435"/>
      <c r="BE59" s="435"/>
      <c r="BF59" s="435"/>
      <c r="BG59" s="435"/>
      <c r="BH59" s="435"/>
      <c r="BI59" s="435"/>
      <c r="BJ59" s="435"/>
      <c r="BK59" s="435"/>
      <c r="BL59" s="436"/>
      <c r="BM59" s="123"/>
      <c r="BN59" s="123"/>
      <c r="BO59" s="123"/>
      <c r="BP59" s="123"/>
      <c r="BQ59" s="123"/>
      <c r="BR59" s="123"/>
    </row>
    <row r="60" spans="1:70" ht="18.75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</row>
    <row r="61" spans="1:70" ht="18.75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305"/>
      <c r="BM61" s="305"/>
      <c r="BN61" s="305"/>
      <c r="BO61" s="305"/>
      <c r="BP61" s="305"/>
      <c r="BQ61" s="305"/>
      <c r="BR61" s="305"/>
    </row>
    <row r="62" spans="1:70" ht="39.75" customHeight="1">
      <c r="A62" s="121"/>
      <c r="B62" s="147" t="s">
        <v>282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3"/>
      <c r="AK62" s="152" t="s">
        <v>283</v>
      </c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</row>
    <row r="63" spans="1:70" ht="18.75" customHeight="1">
      <c r="A63" s="121"/>
      <c r="B63" s="148"/>
      <c r="C63" s="148" t="s">
        <v>148</v>
      </c>
      <c r="D63" s="149" t="s">
        <v>147</v>
      </c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23"/>
      <c r="AK63" s="153"/>
      <c r="AL63" s="153" t="s">
        <v>148</v>
      </c>
      <c r="AM63" s="154" t="s">
        <v>147</v>
      </c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</row>
    <row r="64" spans="1:70" ht="18.75" customHeight="1">
      <c r="A64" s="121"/>
      <c r="B64" s="150"/>
      <c r="C64" s="150"/>
      <c r="D64" s="497" t="s">
        <v>152</v>
      </c>
      <c r="E64" s="497"/>
      <c r="F64" s="497"/>
      <c r="G64" s="497"/>
      <c r="H64" s="497"/>
      <c r="I64" s="497"/>
      <c r="J64" s="150"/>
      <c r="K64" s="146"/>
      <c r="L64" s="150"/>
      <c r="M64" s="151" t="s">
        <v>153</v>
      </c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0"/>
      <c r="AJ64" s="123"/>
      <c r="AK64" s="155"/>
      <c r="AL64" s="155"/>
      <c r="AM64" s="498" t="s">
        <v>152</v>
      </c>
      <c r="AN64" s="498"/>
      <c r="AO64" s="498"/>
      <c r="AP64" s="498"/>
      <c r="AQ64" s="498"/>
      <c r="AR64" s="498"/>
      <c r="AS64" s="155"/>
      <c r="AT64" s="146" t="s">
        <v>197</v>
      </c>
      <c r="AU64" s="155"/>
      <c r="AV64" s="156" t="s">
        <v>153</v>
      </c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5"/>
    </row>
    <row r="65" spans="1:70" ht="18.75" customHeight="1">
      <c r="A65" s="121"/>
      <c r="B65" s="150"/>
      <c r="C65" s="150"/>
      <c r="D65" s="151"/>
      <c r="E65" s="150"/>
      <c r="F65" s="150"/>
      <c r="G65" s="150"/>
      <c r="H65" s="150"/>
      <c r="I65" s="150"/>
      <c r="J65" s="150"/>
      <c r="K65" s="150"/>
      <c r="L65" s="150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0"/>
      <c r="AJ65" s="123"/>
      <c r="AK65" s="155"/>
      <c r="AL65" s="155"/>
      <c r="AM65" s="156"/>
      <c r="AN65" s="155"/>
      <c r="AO65" s="155"/>
      <c r="AP65" s="155"/>
      <c r="AQ65" s="155"/>
      <c r="AR65" s="155"/>
      <c r="AS65" s="155"/>
      <c r="AT65" s="155"/>
      <c r="AU65" s="155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5"/>
    </row>
    <row r="66" spans="1:70" ht="18.75" customHeight="1">
      <c r="A66" s="121"/>
      <c r="B66" s="150"/>
      <c r="C66" s="150"/>
      <c r="D66" s="151"/>
      <c r="E66" s="150"/>
      <c r="F66" s="150"/>
      <c r="G66" s="150"/>
      <c r="H66" s="150"/>
      <c r="I66" s="150"/>
      <c r="J66" s="150"/>
      <c r="K66" s="146"/>
      <c r="L66" s="150"/>
      <c r="M66" s="151" t="s">
        <v>154</v>
      </c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0"/>
      <c r="AJ66" s="123"/>
      <c r="AK66" s="155"/>
      <c r="AL66" s="155"/>
      <c r="AM66" s="156"/>
      <c r="AN66" s="155"/>
      <c r="AO66" s="155"/>
      <c r="AP66" s="155"/>
      <c r="AQ66" s="155"/>
      <c r="AR66" s="155"/>
      <c r="AS66" s="155"/>
      <c r="AT66" s="146"/>
      <c r="AU66" s="155"/>
      <c r="AV66" s="156" t="s">
        <v>154</v>
      </c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5"/>
    </row>
    <row r="67" spans="1:70" ht="18.75" customHeight="1">
      <c r="A67" s="121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23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</row>
    <row r="68" spans="1:70" ht="18.75" customHeight="1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</row>
    <row r="69" spans="1:70" ht="18.75" customHeight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5"/>
      <c r="BD69" s="305"/>
      <c r="BE69" s="305"/>
      <c r="BF69" s="305"/>
      <c r="BG69" s="305"/>
      <c r="BH69" s="305"/>
      <c r="BI69" s="305"/>
      <c r="BJ69" s="305"/>
      <c r="BK69" s="305"/>
      <c r="BL69" s="305"/>
      <c r="BM69" s="305"/>
      <c r="BN69" s="305"/>
      <c r="BO69" s="305"/>
      <c r="BP69" s="305"/>
      <c r="BQ69" s="305"/>
      <c r="BR69" s="305"/>
    </row>
    <row r="70" spans="1:70" ht="18.75" customHeight="1"/>
    <row r="71" spans="1:70" ht="18.75" customHeight="1"/>
    <row r="72" spans="1:70" ht="18.75" customHeight="1"/>
    <row r="73" spans="1:70" ht="18.75" customHeight="1"/>
    <row r="74" spans="1:70" ht="18.75" customHeight="1"/>
    <row r="75" spans="1:70" ht="18.75" customHeight="1"/>
    <row r="76" spans="1:70" ht="18.75" customHeight="1"/>
    <row r="77" spans="1:70" ht="18.75" customHeight="1"/>
    <row r="78" spans="1:70" ht="18.75" customHeight="1"/>
    <row r="79" spans="1:70" ht="18.75" customHeight="1"/>
    <row r="80" spans="1:7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</sheetData>
  <sheetProtection sheet="1" objects="1" scenarios="1"/>
  <protectedRanges>
    <protectedRange sqref="Q36:AC36" name="範囲45"/>
    <protectedRange sqref="Q59:AC59" name="範囲42"/>
    <protectedRange sqref="B7:I9" name="範囲43"/>
    <protectedRange sqref="O7:AA7" name="範囲39"/>
    <protectedRange sqref="AB7:AH9" name="範囲37"/>
    <protectedRange sqref="Q36:AB36 AZ36:BK36" name="範囲35"/>
    <protectedRange sqref="L33:U35 AZ33:BD35" name="範囲33"/>
    <protectedRange sqref="E38:H40" name="範囲30"/>
    <protectedRange sqref="E47:H49" name="範囲28"/>
    <protectedRange sqref="Q59:AB59 AZ59:BK59" name="範囲26"/>
    <protectedRange sqref="B7:G9 AK7:AP9" name="範囲1"/>
    <protectedRange sqref="J7:M9" name="範囲2"/>
    <protectedRange sqref="O7" name="範囲3"/>
    <protectedRange sqref="N8:AA9" name="範囲4"/>
    <protectedRange sqref="AB7" name="範囲5"/>
    <protectedRange sqref="N11" name="範囲6"/>
    <protectedRange sqref="AB11" name="範囲7"/>
    <protectedRange sqref="E15" name="範囲8"/>
    <protectedRange sqref="P15:AC21" name="範囲9"/>
    <protectedRange sqref="E24" name="範囲10"/>
    <protectedRange sqref="P24:AC30" name="範囲11"/>
    <protectedRange sqref="B34 AK34 AK57 B57" name="範囲12"/>
    <protectedRange sqref="Q36 AZ36" name="範囲15"/>
    <protectedRange sqref="E38" name="範囲16"/>
    <protectedRange sqref="P38:AC44" name="範囲17"/>
    <protectedRange sqref="E47" name="範囲18"/>
    <protectedRange sqref="P47:AC53" name="範囲19"/>
    <protectedRange sqref="L56:U58 AZ56:BD58" name="範囲21"/>
    <protectedRange sqref="V57:AA58 BE57:BJ58" name="範囲22"/>
    <protectedRange sqref="Q59 AZ59" name="範囲23"/>
    <protectedRange sqref="K64" name="範囲24"/>
    <protectedRange sqref="K66" name="範囲25"/>
    <protectedRange sqref="B34:G35 AK34:AP35 AK57:AP58 B57:G58" name="範囲31"/>
    <protectedRange sqref="B34:G35 AK34:AP35 AK57:AP58 B57:G58" name="範囲32"/>
    <protectedRange sqref="V34:Z35 BE34:BI35" name="範囲34"/>
    <protectedRange sqref="E15:H17" name="範囲36"/>
    <protectedRange sqref="AB11:AH12" name="範囲38"/>
    <protectedRange sqref="N11:T12" name="範囲40"/>
    <protectedRange sqref="V57:AC58" name="範囲41"/>
    <protectedRange sqref="V34:AC35" name="範囲44"/>
  </protectedRanges>
  <customSheetViews>
    <customSheetView guid="{5D963F3A-B207-4215-A36A-BBA0BD90DFE4}" scale="70">
      <selection activeCell="D1" sqref="D1:H1"/>
      <pageMargins left="0.7" right="0.7" top="0.75" bottom="0.75" header="0.3" footer="0.3"/>
      <pageSetup paperSize="9" orientation="portrait" verticalDpi="0" r:id="rId1"/>
    </customSheetView>
  </customSheetViews>
  <mergeCells count="197">
    <mergeCell ref="I25:O26"/>
    <mergeCell ref="P25:V26"/>
    <mergeCell ref="W25:AC26"/>
    <mergeCell ref="P29:AC30"/>
    <mergeCell ref="B27:O28"/>
    <mergeCell ref="B24:D26"/>
    <mergeCell ref="E24:H26"/>
    <mergeCell ref="AK32:AO32"/>
    <mergeCell ref="B55:F55"/>
    <mergeCell ref="AK55:AO55"/>
    <mergeCell ref="AK37:AQ37"/>
    <mergeCell ref="AK38:AM40"/>
    <mergeCell ref="I47:O47"/>
    <mergeCell ref="P47:V47"/>
    <mergeCell ref="B50:O51"/>
    <mergeCell ref="P52:AC53"/>
    <mergeCell ref="W38:AC38"/>
    <mergeCell ref="W39:AC40"/>
    <mergeCell ref="AK41:AX42"/>
    <mergeCell ref="AN38:AQ40"/>
    <mergeCell ref="AK43:AX44"/>
    <mergeCell ref="AK46:AQ46"/>
    <mergeCell ref="AK50:AX51"/>
    <mergeCell ref="AK52:AX53"/>
    <mergeCell ref="B18:O19"/>
    <mergeCell ref="B20:O21"/>
    <mergeCell ref="B56:G56"/>
    <mergeCell ref="H56:K56"/>
    <mergeCell ref="L56:P56"/>
    <mergeCell ref="Q56:U56"/>
    <mergeCell ref="B32:F32"/>
    <mergeCell ref="B29:O30"/>
    <mergeCell ref="B41:O42"/>
    <mergeCell ref="B52:O53"/>
    <mergeCell ref="B34:G35"/>
    <mergeCell ref="B33:G33"/>
    <mergeCell ref="B38:D40"/>
    <mergeCell ref="E38:H40"/>
    <mergeCell ref="I38:O38"/>
    <mergeCell ref="P38:V38"/>
    <mergeCell ref="I39:O40"/>
    <mergeCell ref="P39:V40"/>
    <mergeCell ref="P41:AC42"/>
    <mergeCell ref="L36:P36"/>
    <mergeCell ref="B23:H23"/>
    <mergeCell ref="I24:O24"/>
    <mergeCell ref="P24:V24"/>
    <mergeCell ref="W24:AC24"/>
    <mergeCell ref="I16:O17"/>
    <mergeCell ref="P16:V17"/>
    <mergeCell ref="W16:AC17"/>
    <mergeCell ref="AB5:AH6"/>
    <mergeCell ref="BK10:BQ10"/>
    <mergeCell ref="BK11:BQ12"/>
    <mergeCell ref="B5:I5"/>
    <mergeCell ref="J5:M5"/>
    <mergeCell ref="N5:AA6"/>
    <mergeCell ref="B6:I6"/>
    <mergeCell ref="J6:M6"/>
    <mergeCell ref="AW10:BC10"/>
    <mergeCell ref="AW11:BC12"/>
    <mergeCell ref="AK14:AQ14"/>
    <mergeCell ref="AS7:AV7"/>
    <mergeCell ref="AX7:BJ7"/>
    <mergeCell ref="AS8:AV9"/>
    <mergeCell ref="AK5:AR5"/>
    <mergeCell ref="AS5:AV5"/>
    <mergeCell ref="BA8:BJ9"/>
    <mergeCell ref="AB10:AH10"/>
    <mergeCell ref="AB11:AH12"/>
    <mergeCell ref="BK5:BQ6"/>
    <mergeCell ref="AS6:AV6"/>
    <mergeCell ref="D64:I64"/>
    <mergeCell ref="AM64:AR64"/>
    <mergeCell ref="AK15:AM17"/>
    <mergeCell ref="AN15:AQ17"/>
    <mergeCell ref="AR15:AX15"/>
    <mergeCell ref="AY15:BE15"/>
    <mergeCell ref="BF15:BL15"/>
    <mergeCell ref="AR16:AX17"/>
    <mergeCell ref="AY16:BE17"/>
    <mergeCell ref="BF16:BL17"/>
    <mergeCell ref="W47:AC47"/>
    <mergeCell ref="I48:O49"/>
    <mergeCell ref="P48:V49"/>
    <mergeCell ref="W48:AC49"/>
    <mergeCell ref="B37:H37"/>
    <mergeCell ref="L33:P33"/>
    <mergeCell ref="Q33:U33"/>
    <mergeCell ref="L34:P35"/>
    <mergeCell ref="Q34:U35"/>
    <mergeCell ref="AK29:AX30"/>
    <mergeCell ref="AY29:BL30"/>
    <mergeCell ref="AQ34:AT35"/>
    <mergeCell ref="AK20:AX21"/>
    <mergeCell ref="AU34:AY35"/>
    <mergeCell ref="N10:T10"/>
    <mergeCell ref="N11:T12"/>
    <mergeCell ref="AW5:BJ6"/>
    <mergeCell ref="AW8:AZ9"/>
    <mergeCell ref="AK7:AR7"/>
    <mergeCell ref="AK8:AR9"/>
    <mergeCell ref="H33:K33"/>
    <mergeCell ref="H34:K35"/>
    <mergeCell ref="AK34:AP35"/>
    <mergeCell ref="B14:H14"/>
    <mergeCell ref="B15:D17"/>
    <mergeCell ref="E15:H17"/>
    <mergeCell ref="I15:O15"/>
    <mergeCell ref="P15:V15"/>
    <mergeCell ref="P20:AC21"/>
    <mergeCell ref="AK33:AP33"/>
    <mergeCell ref="AQ33:AT33"/>
    <mergeCell ref="AU33:AY33"/>
    <mergeCell ref="AZ33:BD33"/>
    <mergeCell ref="AY20:BL21"/>
    <mergeCell ref="BK7:BQ9"/>
    <mergeCell ref="W15:AC15"/>
    <mergeCell ref="V33:AC33"/>
    <mergeCell ref="V34:AC35"/>
    <mergeCell ref="D1:H1"/>
    <mergeCell ref="AK4:AQ4"/>
    <mergeCell ref="J7:M7"/>
    <mergeCell ref="O7:AA7"/>
    <mergeCell ref="AB7:AH9"/>
    <mergeCell ref="J8:M9"/>
    <mergeCell ref="N8:Q9"/>
    <mergeCell ref="R8:AA9"/>
    <mergeCell ref="B4:H4"/>
    <mergeCell ref="B7:I7"/>
    <mergeCell ref="B8:I9"/>
    <mergeCell ref="AK6:AR6"/>
    <mergeCell ref="BF38:BL38"/>
    <mergeCell ref="AY41:BL42"/>
    <mergeCell ref="AU36:AY36"/>
    <mergeCell ref="AY43:BL44"/>
    <mergeCell ref="B57:G58"/>
    <mergeCell ref="H57:K58"/>
    <mergeCell ref="L57:P58"/>
    <mergeCell ref="Q57:U58"/>
    <mergeCell ref="AK57:AP58"/>
    <mergeCell ref="AQ57:AT58"/>
    <mergeCell ref="B43:O44"/>
    <mergeCell ref="P43:AC44"/>
    <mergeCell ref="B46:H46"/>
    <mergeCell ref="B47:D49"/>
    <mergeCell ref="E47:H49"/>
    <mergeCell ref="AR39:AX40"/>
    <mergeCell ref="AY39:BE40"/>
    <mergeCell ref="BF39:BL40"/>
    <mergeCell ref="AZ56:BD56"/>
    <mergeCell ref="AY50:BL51"/>
    <mergeCell ref="AR47:AX47"/>
    <mergeCell ref="P18:AC19"/>
    <mergeCell ref="P27:AC28"/>
    <mergeCell ref="P50:AC51"/>
    <mergeCell ref="Q36:AC36"/>
    <mergeCell ref="AK23:AQ23"/>
    <mergeCell ref="AR48:AX49"/>
    <mergeCell ref="AZ34:BD35"/>
    <mergeCell ref="AK27:AX28"/>
    <mergeCell ref="AK18:AX19"/>
    <mergeCell ref="AY18:BL19"/>
    <mergeCell ref="AK24:AM26"/>
    <mergeCell ref="AN24:AQ26"/>
    <mergeCell ref="AR24:AX24"/>
    <mergeCell ref="AY24:BE24"/>
    <mergeCell ref="BF24:BL24"/>
    <mergeCell ref="AR25:AX26"/>
    <mergeCell ref="AY25:BE26"/>
    <mergeCell ref="BF25:BL26"/>
    <mergeCell ref="AY27:BL28"/>
    <mergeCell ref="BE33:BL33"/>
    <mergeCell ref="BE34:BL35"/>
    <mergeCell ref="AZ36:BL36"/>
    <mergeCell ref="AR38:AX38"/>
    <mergeCell ref="AY38:BE38"/>
    <mergeCell ref="AU57:AY58"/>
    <mergeCell ref="AZ57:BD58"/>
    <mergeCell ref="AY52:BL53"/>
    <mergeCell ref="AK56:AP56"/>
    <mergeCell ref="AQ56:AT56"/>
    <mergeCell ref="AU56:AY56"/>
    <mergeCell ref="L59:P59"/>
    <mergeCell ref="AK47:AM49"/>
    <mergeCell ref="AN47:AQ49"/>
    <mergeCell ref="AU59:AY59"/>
    <mergeCell ref="V56:AC56"/>
    <mergeCell ref="V57:AC58"/>
    <mergeCell ref="Q59:AC59"/>
    <mergeCell ref="BE56:BL56"/>
    <mergeCell ref="BE57:BL58"/>
    <mergeCell ref="AZ59:BL59"/>
    <mergeCell ref="AY47:BE47"/>
    <mergeCell ref="BF47:BL47"/>
    <mergeCell ref="AY48:BE49"/>
    <mergeCell ref="BF48:BL49"/>
  </mergeCells>
  <phoneticPr fontId="2"/>
  <dataValidations count="6">
    <dataValidation type="list" allowBlank="1" showInputMessage="1" showErrorMessage="1" sqref="E15:H17 E24:H26 E38:H40 E47:H49 AN15:AQ17 AN24:AQ26 AN38:AQ40 AN47:AQ49" xr:uid="{00000000-0002-0000-0100-000000000000}">
      <formula1>"教諭, 教頭,校長,養護教諭,部活動指導員"</formula1>
    </dataValidation>
    <dataValidation type="list" allowBlank="1" showInputMessage="1" showErrorMessage="1" sqref="K64 K66 AT64 AT66" xr:uid="{00000000-0002-0000-0100-000002000000}">
      <formula1>"レ"</formula1>
    </dataValidation>
    <dataValidation type="list" allowBlank="1" showInputMessage="1" showErrorMessage="1" sqref="N8 AW8" xr:uid="{00000000-0002-0000-0100-000003000000}">
      <formula1>"茨城県,栃木県,群馬県,埼玉県,千葉県,東京都,神奈川県"</formula1>
    </dataValidation>
    <dataValidation type="list" allowBlank="1" showInputMessage="1" showErrorMessage="1" sqref="AK57:AP58 AK34:AP35" xr:uid="{CD69D109-591D-4A28-9407-16806F542331}">
      <formula1>"外部コーチ 有,内部コーチ 有,無,　　,　　,副顧問,外部指導者"</formula1>
    </dataValidation>
    <dataValidation type="list" allowBlank="1" showInputMessage="1" showErrorMessage="1" sqref="B57:G58" xr:uid="{D1D36C09-3A59-44A7-8DF6-76EB3DE13FD8}">
      <formula1>"外部コーチ,副顧問,部活動指導員"</formula1>
    </dataValidation>
    <dataValidation type="list" allowBlank="1" showInputMessage="1" showErrorMessage="1" sqref="B34:G35" xr:uid="{CBEA397E-0C12-460C-92A3-29C7254C998B}">
      <formula1>"外部コーチ,副顧問,部活動指導員,無"</formula1>
    </dataValidation>
  </dataValidations>
  <hyperlinks>
    <hyperlink ref="D1" location="Top!A1" display="Topへ戻る" xr:uid="{00000000-0004-0000-0100-000000000000}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5" tint="0.59999389629810485"/>
  </sheetPr>
  <dimension ref="A1:AP202"/>
  <sheetViews>
    <sheetView showGridLines="0" showZeros="0" view="pageBreakPreview" zoomScaleNormal="100" zoomScaleSheetLayoutView="100" workbookViewId="0"/>
  </sheetViews>
  <sheetFormatPr defaultRowHeight="13.5"/>
  <cols>
    <col min="1" max="38" width="2.5" style="131" customWidth="1"/>
    <col min="39" max="39" width="9" style="131"/>
    <col min="40" max="42" width="9" style="131" hidden="1" customWidth="1"/>
    <col min="43" max="16384" width="9" style="131"/>
  </cols>
  <sheetData>
    <row r="1" spans="1:35" ht="27" customHeight="1">
      <c r="A1" s="1"/>
      <c r="B1" s="1"/>
      <c r="C1" s="1"/>
      <c r="D1" s="467" t="s">
        <v>194</v>
      </c>
      <c r="E1" s="468"/>
      <c r="F1" s="468"/>
      <c r="G1" s="468"/>
      <c r="H1" s="468"/>
      <c r="I1" s="468"/>
      <c r="J1" s="469"/>
      <c r="L1" s="777" t="s">
        <v>259</v>
      </c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Y1" s="236" t="s">
        <v>274</v>
      </c>
    </row>
    <row r="2" spans="1:35" ht="9.75" customHeight="1"/>
    <row r="3" spans="1:35" ht="15" customHeight="1">
      <c r="A3" s="867" t="str">
        <f>Top!$B$7&amp;"申込書（女子個人戦）"</f>
        <v>申込書（女子個人戦）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</row>
    <row r="4" spans="1:35" ht="15" customHeight="1">
      <c r="A4" s="867"/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7"/>
      <c r="AD4" s="867"/>
      <c r="AE4" s="867"/>
      <c r="AF4" s="867"/>
      <c r="AG4" s="867"/>
      <c r="AH4" s="867"/>
      <c r="AI4" s="867"/>
    </row>
    <row r="5" spans="1:35" ht="18.75" customHeight="1">
      <c r="A5" s="864" t="s">
        <v>127</v>
      </c>
      <c r="B5" s="865"/>
      <c r="C5" s="866"/>
      <c r="D5" s="563" t="s">
        <v>126</v>
      </c>
      <c r="E5" s="563"/>
      <c r="F5" s="563"/>
      <c r="G5" s="563"/>
      <c r="H5" s="563"/>
      <c r="I5" s="563"/>
      <c r="J5" s="563"/>
      <c r="K5" s="563"/>
      <c r="L5" s="563"/>
      <c r="M5" s="563" t="s">
        <v>125</v>
      </c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864" t="s">
        <v>2</v>
      </c>
      <c r="AC5" s="865"/>
      <c r="AD5" s="865"/>
      <c r="AE5" s="865"/>
      <c r="AF5" s="865"/>
      <c r="AG5" s="865"/>
      <c r="AH5" s="865"/>
      <c r="AI5" s="866"/>
    </row>
    <row r="6" spans="1:35" ht="18.75" customHeight="1">
      <c r="A6" s="868" t="str">
        <f>②基本情報!$N$8</f>
        <v>群馬県</v>
      </c>
      <c r="B6" s="869"/>
      <c r="C6" s="870"/>
      <c r="D6" s="563">
        <f>②基本情報!$B$8</f>
        <v>0</v>
      </c>
      <c r="E6" s="563"/>
      <c r="F6" s="563"/>
      <c r="G6" s="563"/>
      <c r="H6" s="563"/>
      <c r="I6" s="563"/>
      <c r="J6" s="563"/>
      <c r="K6" s="563"/>
      <c r="L6" s="563"/>
      <c r="M6" s="132" t="s">
        <v>5</v>
      </c>
      <c r="N6" s="874">
        <f>②基本情報!$O$7</f>
        <v>0</v>
      </c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874"/>
      <c r="Z6" s="874"/>
      <c r="AA6" s="875"/>
      <c r="AB6" s="868" t="s">
        <v>123</v>
      </c>
      <c r="AC6" s="869"/>
      <c r="AD6" s="869">
        <f>②基本情報!$AB$7</f>
        <v>0</v>
      </c>
      <c r="AE6" s="869"/>
      <c r="AF6" s="869"/>
      <c r="AG6" s="869"/>
      <c r="AH6" s="869"/>
      <c r="AI6" s="870"/>
    </row>
    <row r="7" spans="1:35" ht="18.75" customHeight="1">
      <c r="A7" s="871"/>
      <c r="B7" s="872"/>
      <c r="C7" s="873"/>
      <c r="D7" s="563"/>
      <c r="E7" s="563"/>
      <c r="F7" s="563"/>
      <c r="G7" s="563"/>
      <c r="H7" s="563"/>
      <c r="I7" s="563"/>
      <c r="J7" s="563"/>
      <c r="K7" s="563"/>
      <c r="L7" s="563"/>
      <c r="M7" s="858" t="str">
        <f>②基本情報!$N$8&amp;②基本情報!$R$8</f>
        <v>群馬県</v>
      </c>
      <c r="N7" s="859"/>
      <c r="O7" s="859"/>
      <c r="P7" s="859"/>
      <c r="Q7" s="859"/>
      <c r="R7" s="859"/>
      <c r="S7" s="859"/>
      <c r="T7" s="859"/>
      <c r="U7" s="859"/>
      <c r="V7" s="859"/>
      <c r="W7" s="859"/>
      <c r="X7" s="859"/>
      <c r="Y7" s="859"/>
      <c r="Z7" s="859"/>
      <c r="AA7" s="860"/>
      <c r="AB7" s="861" t="s">
        <v>124</v>
      </c>
      <c r="AC7" s="862"/>
      <c r="AD7" s="862">
        <f>②基本情報!$AB$11</f>
        <v>0</v>
      </c>
      <c r="AE7" s="862"/>
      <c r="AF7" s="862"/>
      <c r="AG7" s="862"/>
      <c r="AH7" s="862"/>
      <c r="AI7" s="863"/>
    </row>
    <row r="8" spans="1:35" ht="18.75" customHeight="1">
      <c r="A8" s="864" t="s">
        <v>41</v>
      </c>
      <c r="B8" s="865"/>
      <c r="C8" s="865"/>
      <c r="D8" s="865"/>
      <c r="E8" s="865"/>
      <c r="F8" s="865"/>
      <c r="G8" s="865"/>
      <c r="H8" s="866"/>
      <c r="I8" s="563" t="s">
        <v>12</v>
      </c>
      <c r="J8" s="563"/>
      <c r="K8" s="563"/>
      <c r="L8" s="864" t="s">
        <v>128</v>
      </c>
      <c r="M8" s="865"/>
      <c r="N8" s="865"/>
      <c r="O8" s="865"/>
      <c r="P8" s="865"/>
      <c r="Q8" s="865"/>
      <c r="R8" s="865"/>
      <c r="S8" s="865"/>
      <c r="T8" s="865"/>
      <c r="U8" s="865"/>
      <c r="V8" s="864" t="s">
        <v>130</v>
      </c>
      <c r="W8" s="865"/>
      <c r="X8" s="865"/>
      <c r="Y8" s="866"/>
      <c r="Z8" s="864" t="s">
        <v>42</v>
      </c>
      <c r="AA8" s="865"/>
      <c r="AB8" s="865"/>
      <c r="AC8" s="865"/>
      <c r="AD8" s="865"/>
      <c r="AE8" s="865"/>
      <c r="AF8" s="866"/>
      <c r="AG8" s="563" t="s">
        <v>12</v>
      </c>
      <c r="AH8" s="563"/>
      <c r="AI8" s="563"/>
    </row>
    <row r="9" spans="1:35" ht="18.75" customHeight="1">
      <c r="A9" s="868" t="s">
        <v>239</v>
      </c>
      <c r="B9" s="869"/>
      <c r="C9" s="892" t="str">
        <f>②基本情報!$P$38&amp;" "&amp;②基本情報!$W$38</f>
        <v xml:space="preserve"> </v>
      </c>
      <c r="D9" s="892"/>
      <c r="E9" s="892"/>
      <c r="F9" s="892"/>
      <c r="G9" s="892"/>
      <c r="H9" s="893"/>
      <c r="I9" s="885">
        <f>②基本情報!$E$38</f>
        <v>0</v>
      </c>
      <c r="J9" s="885"/>
      <c r="K9" s="885"/>
      <c r="L9" s="864" t="s">
        <v>129</v>
      </c>
      <c r="M9" s="865"/>
      <c r="N9" s="865">
        <f>②基本情報!$P$41</f>
        <v>0</v>
      </c>
      <c r="O9" s="865"/>
      <c r="P9" s="865"/>
      <c r="Q9" s="865"/>
      <c r="R9" s="865"/>
      <c r="S9" s="865"/>
      <c r="T9" s="865"/>
      <c r="U9" s="866"/>
      <c r="V9" s="868">
        <f>②基本情報!$B$57</f>
        <v>0</v>
      </c>
      <c r="W9" s="869"/>
      <c r="X9" s="869"/>
      <c r="Y9" s="870"/>
      <c r="Z9" s="868" t="s">
        <v>239</v>
      </c>
      <c r="AA9" s="869"/>
      <c r="AB9" s="892" t="str">
        <f>②基本情報!$L$56&amp;" "&amp;②基本情報!$Q$56</f>
        <v xml:space="preserve"> </v>
      </c>
      <c r="AC9" s="892"/>
      <c r="AD9" s="892"/>
      <c r="AE9" s="892"/>
      <c r="AF9" s="893"/>
      <c r="AG9" s="918">
        <f>②基本情報!$V$57</f>
        <v>0</v>
      </c>
      <c r="AH9" s="918"/>
      <c r="AI9" s="918"/>
    </row>
    <row r="10" spans="1:35" ht="18.75" customHeight="1">
      <c r="A10" s="871" t="str">
        <f>②基本情報!$P$39&amp;" "&amp;②基本情報!$W$39</f>
        <v xml:space="preserve"> </v>
      </c>
      <c r="B10" s="872"/>
      <c r="C10" s="872"/>
      <c r="D10" s="872"/>
      <c r="E10" s="872"/>
      <c r="F10" s="872"/>
      <c r="G10" s="872"/>
      <c r="H10" s="873"/>
      <c r="I10" s="885"/>
      <c r="J10" s="885"/>
      <c r="K10" s="885"/>
      <c r="L10" s="871" t="s">
        <v>241</v>
      </c>
      <c r="M10" s="872"/>
      <c r="N10" s="872"/>
      <c r="O10" s="872"/>
      <c r="P10" s="872">
        <f>②基本情報!$P$43</f>
        <v>0</v>
      </c>
      <c r="Q10" s="872"/>
      <c r="R10" s="872"/>
      <c r="S10" s="872"/>
      <c r="T10" s="872"/>
      <c r="U10" s="873"/>
      <c r="V10" s="871"/>
      <c r="W10" s="872"/>
      <c r="X10" s="872"/>
      <c r="Y10" s="873"/>
      <c r="Z10" s="871" t="str">
        <f>②基本情報!$L$57&amp;" "&amp;②基本情報!$Q$57</f>
        <v xml:space="preserve"> </v>
      </c>
      <c r="AA10" s="872"/>
      <c r="AB10" s="872"/>
      <c r="AC10" s="872"/>
      <c r="AD10" s="872"/>
      <c r="AE10" s="872"/>
      <c r="AF10" s="873"/>
      <c r="AG10" s="918"/>
      <c r="AH10" s="918"/>
      <c r="AI10" s="918"/>
    </row>
    <row r="11" spans="1:35" ht="18.75" customHeight="1">
      <c r="A11" s="864" t="s">
        <v>131</v>
      </c>
      <c r="B11" s="865"/>
      <c r="C11" s="865"/>
      <c r="D11" s="865"/>
      <c r="E11" s="865"/>
      <c r="F11" s="865"/>
      <c r="G11" s="865"/>
      <c r="H11" s="866"/>
      <c r="I11" s="563" t="s">
        <v>12</v>
      </c>
      <c r="J11" s="563"/>
      <c r="K11" s="563"/>
      <c r="L11" s="864" t="s">
        <v>132</v>
      </c>
      <c r="M11" s="865"/>
      <c r="N11" s="865"/>
      <c r="O11" s="865"/>
      <c r="P11" s="865"/>
      <c r="Q11" s="865"/>
      <c r="R11" s="865"/>
      <c r="S11" s="865"/>
      <c r="T11" s="865"/>
      <c r="U11" s="866"/>
      <c r="V11" s="864" t="s">
        <v>133</v>
      </c>
      <c r="W11" s="865"/>
      <c r="X11" s="865"/>
      <c r="Y11" s="865"/>
      <c r="Z11" s="865"/>
      <c r="AA11" s="865"/>
      <c r="AB11" s="865"/>
      <c r="AC11" s="865"/>
      <c r="AD11" s="865"/>
      <c r="AE11" s="865"/>
      <c r="AF11" s="865"/>
      <c r="AG11" s="865"/>
      <c r="AH11" s="865"/>
      <c r="AI11" s="866"/>
    </row>
    <row r="12" spans="1:35" ht="18.75" customHeight="1">
      <c r="A12" s="868" t="s">
        <v>239</v>
      </c>
      <c r="B12" s="869"/>
      <c r="C12" s="892" t="str">
        <f>②基本情報!$P$47&amp;" "&amp;②基本情報!$W$47</f>
        <v xml:space="preserve"> </v>
      </c>
      <c r="D12" s="892"/>
      <c r="E12" s="892"/>
      <c r="F12" s="892"/>
      <c r="G12" s="892"/>
      <c r="H12" s="893"/>
      <c r="I12" s="900" t="str">
        <f>②基本情報!$N$8&amp;CHAR(10)&amp;"委員長"</f>
        <v>群馬県
委員長</v>
      </c>
      <c r="J12" s="901"/>
      <c r="K12" s="902"/>
      <c r="L12" s="868">
        <f>②基本情報!$P$50</f>
        <v>0</v>
      </c>
      <c r="M12" s="869"/>
      <c r="N12" s="869"/>
      <c r="O12" s="869"/>
      <c r="P12" s="869"/>
      <c r="Q12" s="869"/>
      <c r="R12" s="869"/>
      <c r="S12" s="869"/>
      <c r="T12" s="869"/>
      <c r="U12" s="870"/>
      <c r="V12" s="790" t="s">
        <v>129</v>
      </c>
      <c r="W12" s="791"/>
      <c r="X12" s="869"/>
      <c r="Y12" s="869"/>
      <c r="Z12" s="869"/>
      <c r="AA12" s="869"/>
      <c r="AB12" s="869"/>
      <c r="AC12" s="869"/>
      <c r="AD12" s="869"/>
      <c r="AE12" s="869"/>
      <c r="AF12" s="869"/>
      <c r="AG12" s="869"/>
      <c r="AH12" s="869"/>
      <c r="AI12" s="870"/>
    </row>
    <row r="13" spans="1:35" ht="18.75" customHeight="1">
      <c r="A13" s="871" t="str">
        <f>②基本情報!$P$48&amp;" "&amp;②基本情報!$W$48</f>
        <v xml:space="preserve"> </v>
      </c>
      <c r="B13" s="872"/>
      <c r="C13" s="872"/>
      <c r="D13" s="872"/>
      <c r="E13" s="872"/>
      <c r="F13" s="872"/>
      <c r="G13" s="872"/>
      <c r="H13" s="873"/>
      <c r="I13" s="903"/>
      <c r="J13" s="904"/>
      <c r="K13" s="905"/>
      <c r="L13" s="871"/>
      <c r="M13" s="872"/>
      <c r="N13" s="872"/>
      <c r="O13" s="872"/>
      <c r="P13" s="872"/>
      <c r="Q13" s="872"/>
      <c r="R13" s="872"/>
      <c r="S13" s="872"/>
      <c r="T13" s="872"/>
      <c r="U13" s="873"/>
      <c r="V13" s="871">
        <f>②基本情報!$P$52</f>
        <v>0</v>
      </c>
      <c r="W13" s="872"/>
      <c r="X13" s="872"/>
      <c r="Y13" s="872"/>
      <c r="Z13" s="872"/>
      <c r="AA13" s="872"/>
      <c r="AB13" s="872"/>
      <c r="AC13" s="872"/>
      <c r="AD13" s="872"/>
      <c r="AE13" s="872"/>
      <c r="AF13" s="872"/>
      <c r="AG13" s="872"/>
      <c r="AH13" s="872"/>
      <c r="AI13" s="873"/>
    </row>
    <row r="14" spans="1:35" ht="30.75" customHeight="1">
      <c r="A14" s="906" t="s">
        <v>135</v>
      </c>
      <c r="B14" s="906"/>
      <c r="C14" s="914" t="s">
        <v>134</v>
      </c>
      <c r="D14" s="914"/>
      <c r="E14" s="914"/>
      <c r="F14" s="914"/>
      <c r="G14" s="914"/>
      <c r="H14" s="914"/>
      <c r="I14" s="914"/>
      <c r="J14" s="914"/>
      <c r="K14" s="914"/>
      <c r="L14" s="914"/>
      <c r="M14" s="914"/>
      <c r="N14" s="914"/>
      <c r="O14" s="914"/>
      <c r="P14" s="914"/>
      <c r="Q14" s="914"/>
      <c r="R14" s="914"/>
      <c r="S14" s="914"/>
      <c r="T14" s="914"/>
      <c r="U14" s="914"/>
      <c r="V14" s="914"/>
      <c r="W14" s="914"/>
      <c r="X14" s="914"/>
      <c r="Y14" s="914"/>
      <c r="Z14" s="914"/>
      <c r="AA14" s="914"/>
      <c r="AB14" s="914"/>
      <c r="AC14" s="914"/>
      <c r="AD14" s="914"/>
      <c r="AE14" s="914"/>
      <c r="AF14" s="914"/>
      <c r="AG14" s="914"/>
      <c r="AH14" s="914"/>
      <c r="AI14" s="914"/>
    </row>
    <row r="15" spans="1:35" ht="15" customHeight="1">
      <c r="A15" s="145"/>
      <c r="B15" s="145"/>
      <c r="C15" s="915"/>
      <c r="D15" s="915"/>
      <c r="E15" s="915"/>
      <c r="F15" s="915"/>
      <c r="G15" s="915"/>
      <c r="H15" s="915"/>
      <c r="I15" s="915"/>
      <c r="J15" s="915"/>
      <c r="K15" s="915"/>
      <c r="L15" s="915"/>
      <c r="M15" s="915"/>
      <c r="N15" s="915"/>
      <c r="O15" s="915"/>
      <c r="P15" s="915"/>
      <c r="Q15" s="915"/>
      <c r="R15" s="915"/>
      <c r="S15" s="915"/>
      <c r="T15" s="915"/>
      <c r="U15" s="915"/>
      <c r="V15" s="915"/>
      <c r="W15" s="915"/>
      <c r="X15" s="915"/>
      <c r="Y15" s="915"/>
      <c r="Z15" s="915"/>
      <c r="AA15" s="915"/>
      <c r="AB15" s="915"/>
      <c r="AC15" s="915"/>
      <c r="AD15" s="915"/>
      <c r="AE15" s="915"/>
      <c r="AF15" s="915"/>
      <c r="AG15" s="915"/>
      <c r="AH15" s="915"/>
      <c r="AI15" s="915"/>
    </row>
    <row r="16" spans="1:35" ht="15" customHeight="1">
      <c r="A16" s="891" t="s">
        <v>136</v>
      </c>
      <c r="B16" s="891"/>
      <c r="C16" s="891" t="s">
        <v>137</v>
      </c>
      <c r="D16" s="891"/>
      <c r="E16" s="891"/>
      <c r="F16" s="891"/>
      <c r="G16" s="891"/>
      <c r="H16" s="891"/>
      <c r="I16" s="891"/>
      <c r="J16" s="891"/>
      <c r="K16" s="891"/>
      <c r="L16" s="891"/>
      <c r="M16" s="891"/>
      <c r="N16" s="891"/>
      <c r="O16" s="891"/>
      <c r="P16" s="891"/>
      <c r="Q16" s="891"/>
      <c r="R16" s="891"/>
      <c r="S16" s="891"/>
      <c r="T16" s="891"/>
      <c r="U16" s="891"/>
      <c r="V16" s="891"/>
      <c r="W16" s="891"/>
      <c r="X16" s="891"/>
      <c r="Y16" s="891"/>
      <c r="Z16" s="891"/>
      <c r="AA16" s="891"/>
      <c r="AB16" s="891"/>
      <c r="AC16" s="891"/>
      <c r="AD16" s="891"/>
      <c r="AE16" s="891"/>
      <c r="AF16" s="891"/>
      <c r="AG16" s="891"/>
      <c r="AH16" s="891"/>
      <c r="AI16" s="891"/>
    </row>
    <row r="17" spans="1:40" ht="15" customHeight="1">
      <c r="A17" s="868" t="s">
        <v>138</v>
      </c>
      <c r="B17" s="870"/>
      <c r="C17" s="885" t="s">
        <v>139</v>
      </c>
      <c r="D17" s="563"/>
      <c r="E17" s="563" t="s">
        <v>74</v>
      </c>
      <c r="F17" s="563"/>
      <c r="G17" s="563"/>
      <c r="H17" s="563"/>
      <c r="I17" s="563"/>
      <c r="J17" s="563"/>
      <c r="K17" s="563" t="s">
        <v>142</v>
      </c>
      <c r="L17" s="563"/>
      <c r="M17" s="563"/>
      <c r="N17" s="563"/>
      <c r="O17" s="563"/>
      <c r="P17" s="563"/>
      <c r="Q17" s="910" t="s">
        <v>53</v>
      </c>
      <c r="R17" s="910" t="s">
        <v>146</v>
      </c>
      <c r="S17" s="563" t="s">
        <v>55</v>
      </c>
      <c r="T17" s="563"/>
      <c r="U17" s="563"/>
      <c r="V17" s="563"/>
      <c r="W17" s="563" t="s">
        <v>56</v>
      </c>
      <c r="X17" s="563"/>
      <c r="Y17" s="563" t="s">
        <v>57</v>
      </c>
      <c r="Z17" s="563"/>
      <c r="AA17" s="911" t="s">
        <v>143</v>
      </c>
      <c r="AB17" s="911"/>
      <c r="AC17" s="911"/>
      <c r="AD17" s="911"/>
      <c r="AE17" s="876" t="s">
        <v>144</v>
      </c>
      <c r="AF17" s="916"/>
      <c r="AG17" s="877"/>
      <c r="AH17" s="563" t="s">
        <v>145</v>
      </c>
      <c r="AI17" s="563"/>
    </row>
    <row r="18" spans="1:40" ht="15" customHeight="1">
      <c r="A18" s="871"/>
      <c r="B18" s="873"/>
      <c r="C18" s="563"/>
      <c r="D18" s="563"/>
      <c r="E18" s="907" t="s">
        <v>52</v>
      </c>
      <c r="F18" s="908"/>
      <c r="G18" s="909"/>
      <c r="H18" s="908" t="s">
        <v>21</v>
      </c>
      <c r="I18" s="908"/>
      <c r="J18" s="912"/>
      <c r="K18" s="907" t="s">
        <v>140</v>
      </c>
      <c r="L18" s="908"/>
      <c r="M18" s="908"/>
      <c r="N18" s="913" t="s">
        <v>141</v>
      </c>
      <c r="O18" s="908"/>
      <c r="P18" s="912"/>
      <c r="Q18" s="910"/>
      <c r="R18" s="910"/>
      <c r="S18" s="563"/>
      <c r="T18" s="563"/>
      <c r="U18" s="563"/>
      <c r="V18" s="563"/>
      <c r="W18" s="563"/>
      <c r="X18" s="563"/>
      <c r="Y18" s="563"/>
      <c r="Z18" s="563"/>
      <c r="AA18" s="911"/>
      <c r="AB18" s="911"/>
      <c r="AC18" s="911"/>
      <c r="AD18" s="911"/>
      <c r="AE18" s="878"/>
      <c r="AF18" s="917"/>
      <c r="AG18" s="879"/>
      <c r="AH18" s="563"/>
      <c r="AI18" s="563"/>
      <c r="AJ18" s="135"/>
    </row>
    <row r="19" spans="1:40" ht="33.75" customHeight="1">
      <c r="A19" s="563" t="str">
        <f>IF($AN19=0,"",VLOOKUP($AN19,④女入力!$B$10:$AX$25,40))</f>
        <v/>
      </c>
      <c r="B19" s="563"/>
      <c r="C19" s="563">
        <f>⑦女選手!$AE10</f>
        <v>0</v>
      </c>
      <c r="D19" s="563"/>
      <c r="E19" s="563" t="str">
        <f>IF($AN19=0,"",VLOOKUP($AN19,④女入力!$B$10:$AX$25,3))</f>
        <v/>
      </c>
      <c r="F19" s="563"/>
      <c r="G19" s="864"/>
      <c r="H19" s="887" t="str">
        <f>IF($AN19=0,"",VLOOKUP($AN19,④女入力!$B$10:$AX$25,7))</f>
        <v/>
      </c>
      <c r="I19" s="865"/>
      <c r="J19" s="866"/>
      <c r="K19" s="563" t="str">
        <f>IF($AN19=0,"",VLOOKUP($AN19,④女入力!$B$10:$AX$25,11))</f>
        <v/>
      </c>
      <c r="L19" s="563"/>
      <c r="M19" s="920"/>
      <c r="N19" s="866" t="str">
        <f>IF($AN19=0,"",VLOOKUP($AN19,④女入力!$B$10:$AX$25,15))</f>
        <v/>
      </c>
      <c r="O19" s="563"/>
      <c r="P19" s="563"/>
      <c r="Q19" s="208" t="str">
        <f>IF($AN19=0,"",VLOOKUP($AN19,④女入力!$B$10:$AX$25,19))</f>
        <v/>
      </c>
      <c r="R19" s="208" t="str">
        <f>IF($AN19=0,"",VLOOKUP($AN19,④女入力!$B$10:$AX$25,21))</f>
        <v/>
      </c>
      <c r="S19" s="921" t="str">
        <f>IF($AN19=0,"",VLOOKUP($AN19,④女入力!$B$10:$AX$25,23))</f>
        <v/>
      </c>
      <c r="T19" s="921"/>
      <c r="U19" s="921"/>
      <c r="V19" s="921"/>
      <c r="W19" s="563" t="str">
        <f>IF($AN19=0,"",VLOOKUP($AN19,④女入力!$B$10:$AX$25,34))</f>
        <v/>
      </c>
      <c r="X19" s="563"/>
      <c r="Y19" s="563" t="str">
        <f>IF($AN19=0,"",VLOOKUP($AN19,④女入力!$B$10:$AX$25,37))</f>
        <v/>
      </c>
      <c r="Z19" s="563"/>
      <c r="AA19" s="563" t="str">
        <f>IF($AN19=0,"",VLOOKUP($AN19,④女入力!$B$10:$BA$33,44)&amp;VLOOKUP($AN19,④女入力!$B$10:$BA$33,45))</f>
        <v/>
      </c>
      <c r="AB19" s="563"/>
      <c r="AC19" s="563"/>
      <c r="AD19" s="563"/>
      <c r="AE19" s="919" t="str">
        <f>IF($AN19=0,"",VLOOKUP($AN19,④女入力!$B$10:$BA$33,46))</f>
        <v/>
      </c>
      <c r="AF19" s="919"/>
      <c r="AG19" s="919"/>
      <c r="AH19" s="563"/>
      <c r="AI19" s="563"/>
      <c r="AJ19" s="135"/>
      <c r="AN19" s="220">
        <f>⑦女選手!AD10</f>
        <v>0</v>
      </c>
    </row>
    <row r="20" spans="1:40" ht="33.75" customHeight="1">
      <c r="A20" s="563" t="str">
        <f>IF($AN20=0,"",VLOOKUP($AN20,④女入力!$B$10:$AX$25,40))</f>
        <v/>
      </c>
      <c r="B20" s="563"/>
      <c r="C20" s="563">
        <f>⑦女選手!$AE11</f>
        <v>0</v>
      </c>
      <c r="D20" s="563"/>
      <c r="E20" s="563" t="str">
        <f>IF($AN20=0,"",VLOOKUP($AN20,④女入力!$B$10:$AX$25,3))</f>
        <v/>
      </c>
      <c r="F20" s="563"/>
      <c r="G20" s="864"/>
      <c r="H20" s="887" t="str">
        <f>IF($AN20=0,"",VLOOKUP($AN20,④女入力!$B$10:$AX$25,7))</f>
        <v/>
      </c>
      <c r="I20" s="865"/>
      <c r="J20" s="866"/>
      <c r="K20" s="563" t="str">
        <f>IF($AN20=0,"",VLOOKUP($AN20,④女入力!$B$10:$AX$25,11))</f>
        <v/>
      </c>
      <c r="L20" s="563"/>
      <c r="M20" s="920"/>
      <c r="N20" s="866" t="str">
        <f>IF($AN20=0,"",VLOOKUP($AN20,④女入力!$B$10:$AX$25,15))</f>
        <v/>
      </c>
      <c r="O20" s="563"/>
      <c r="P20" s="563"/>
      <c r="Q20" s="208" t="str">
        <f>IF($AN20=0,"",VLOOKUP($AN20,④女入力!$B$10:$AX$25,19))</f>
        <v/>
      </c>
      <c r="R20" s="208" t="str">
        <f>IF($AN20=0,"",VLOOKUP($AN20,④女入力!$B$10:$AX$25,21))</f>
        <v/>
      </c>
      <c r="S20" s="921" t="str">
        <f>IF($AN20=0,"",VLOOKUP($AN20,④女入力!$B$10:$AX$25,23))</f>
        <v/>
      </c>
      <c r="T20" s="921"/>
      <c r="U20" s="921"/>
      <c r="V20" s="921"/>
      <c r="W20" s="563" t="str">
        <f>IF($AN20=0,"",VLOOKUP($AN20,④女入力!$B$10:$AX$25,34))</f>
        <v/>
      </c>
      <c r="X20" s="563"/>
      <c r="Y20" s="563" t="str">
        <f>IF($AN20=0,"",VLOOKUP($AN20,④女入力!$B$10:$AX$25,37))</f>
        <v/>
      </c>
      <c r="Z20" s="563"/>
      <c r="AA20" s="563" t="str">
        <f>IF($AN20=0,"",VLOOKUP($AN20,④女入力!$B$10:$BA$33,44)&amp;VLOOKUP($AN20,④女入力!$B$10:$BA$33,45))</f>
        <v/>
      </c>
      <c r="AB20" s="563"/>
      <c r="AC20" s="563"/>
      <c r="AD20" s="563"/>
      <c r="AE20" s="919" t="str">
        <f>IF($AN20=0,"",VLOOKUP($AN20,④女入力!$B$10:$BA$33,46))</f>
        <v/>
      </c>
      <c r="AF20" s="919"/>
      <c r="AG20" s="919"/>
      <c r="AH20" s="563"/>
      <c r="AI20" s="563"/>
      <c r="AN20" s="220">
        <f>⑦女選手!AD11</f>
        <v>0</v>
      </c>
    </row>
    <row r="21" spans="1:40" ht="33.75" customHeight="1">
      <c r="A21" s="563" t="str">
        <f>IF($AN21=0,"",VLOOKUP($AN21,④女入力!$B$10:$AX$25,40))</f>
        <v/>
      </c>
      <c r="B21" s="563"/>
      <c r="C21" s="563">
        <f>⑦女選手!$AE12</f>
        <v>0</v>
      </c>
      <c r="D21" s="563"/>
      <c r="E21" s="563" t="str">
        <f>IF($AN21=0,"",VLOOKUP($AN21,④女入力!$B$10:$AX$25,3))</f>
        <v/>
      </c>
      <c r="F21" s="563"/>
      <c r="G21" s="864"/>
      <c r="H21" s="887" t="str">
        <f>IF($AN21=0,"",VLOOKUP($AN21,④女入力!$B$10:$AX$25,7))</f>
        <v/>
      </c>
      <c r="I21" s="865"/>
      <c r="J21" s="866"/>
      <c r="K21" s="563" t="str">
        <f>IF($AN21=0,"",VLOOKUP($AN21,④女入力!$B$10:$AX$25,11))</f>
        <v/>
      </c>
      <c r="L21" s="563"/>
      <c r="M21" s="920"/>
      <c r="N21" s="866" t="str">
        <f>IF($AN21=0,"",VLOOKUP($AN21,④女入力!$B$10:$AX$25,15))</f>
        <v/>
      </c>
      <c r="O21" s="563"/>
      <c r="P21" s="563"/>
      <c r="Q21" s="208" t="str">
        <f>IF($AN21=0,"",VLOOKUP($AN21,④女入力!$B$10:$AX$25,19))</f>
        <v/>
      </c>
      <c r="R21" s="208" t="str">
        <f>IF($AN21=0,"",VLOOKUP($AN21,④女入力!$B$10:$AX$25,21))</f>
        <v/>
      </c>
      <c r="S21" s="921" t="str">
        <f>IF($AN21=0,"",VLOOKUP($AN21,④女入力!$B$10:$AX$25,23))</f>
        <v/>
      </c>
      <c r="T21" s="921"/>
      <c r="U21" s="921"/>
      <c r="V21" s="921"/>
      <c r="W21" s="563" t="str">
        <f>IF($AN21=0,"",VLOOKUP($AN21,④女入力!$B$10:$AX$25,34))</f>
        <v/>
      </c>
      <c r="X21" s="563"/>
      <c r="Y21" s="563" t="str">
        <f>IF($AN21=0,"",VLOOKUP($AN21,④女入力!$B$10:$AX$25,37))</f>
        <v/>
      </c>
      <c r="Z21" s="563"/>
      <c r="AA21" s="563" t="str">
        <f>IF($AN21=0,"",VLOOKUP($AN21,④女入力!$B$10:$BA$33,44)&amp;VLOOKUP($AN21,④女入力!$B$10:$BA$33,45))</f>
        <v/>
      </c>
      <c r="AB21" s="563"/>
      <c r="AC21" s="563"/>
      <c r="AD21" s="563"/>
      <c r="AE21" s="919" t="str">
        <f>IF($AN21=0,"",VLOOKUP($AN21,④女入力!$B$10:$BA$33,46))</f>
        <v/>
      </c>
      <c r="AF21" s="919"/>
      <c r="AG21" s="919"/>
      <c r="AH21" s="563"/>
      <c r="AI21" s="563"/>
      <c r="AN21" s="220">
        <f>⑦女選手!AD12</f>
        <v>0</v>
      </c>
    </row>
    <row r="22" spans="1:40" ht="33.75" customHeight="1">
      <c r="A22" s="563" t="str">
        <f>IF($AN22=0,"",VLOOKUP($AN22,④女入力!$B$10:$AX$25,40))</f>
        <v/>
      </c>
      <c r="B22" s="563"/>
      <c r="C22" s="563">
        <f>⑦女選手!$AE13</f>
        <v>0</v>
      </c>
      <c r="D22" s="563"/>
      <c r="E22" s="563" t="str">
        <f>IF($AN22=0,"",VLOOKUP($AN22,④女入力!$B$10:$AX$25,3))</f>
        <v/>
      </c>
      <c r="F22" s="563"/>
      <c r="G22" s="864"/>
      <c r="H22" s="887" t="str">
        <f>IF($AN22=0,"",VLOOKUP($AN22,④女入力!$B$10:$AX$25,7))</f>
        <v/>
      </c>
      <c r="I22" s="865"/>
      <c r="J22" s="866"/>
      <c r="K22" s="563" t="str">
        <f>IF($AN22=0,"",VLOOKUP($AN22,④女入力!$B$10:$AX$25,11))</f>
        <v/>
      </c>
      <c r="L22" s="563"/>
      <c r="M22" s="920"/>
      <c r="N22" s="866" t="str">
        <f>IF($AN22=0,"",VLOOKUP($AN22,④女入力!$B$10:$AX$25,15))</f>
        <v/>
      </c>
      <c r="O22" s="563"/>
      <c r="P22" s="563"/>
      <c r="Q22" s="208" t="str">
        <f>IF($AN22=0,"",VLOOKUP($AN22,④女入力!$B$10:$AX$25,19))</f>
        <v/>
      </c>
      <c r="R22" s="208" t="str">
        <f>IF($AN22=0,"",VLOOKUP($AN22,④女入力!$B$10:$AX$25,21))</f>
        <v/>
      </c>
      <c r="S22" s="921" t="str">
        <f>IF($AN22=0,"",VLOOKUP($AN22,④女入力!$B$10:$AX$25,23))</f>
        <v/>
      </c>
      <c r="T22" s="921"/>
      <c r="U22" s="921"/>
      <c r="V22" s="921"/>
      <c r="W22" s="563" t="str">
        <f>IF($AN22=0,"",VLOOKUP($AN22,④女入力!$B$10:$AX$25,34))</f>
        <v/>
      </c>
      <c r="X22" s="563"/>
      <c r="Y22" s="563" t="str">
        <f>IF($AN22=0,"",VLOOKUP($AN22,④女入力!$B$10:$AX$25,37))</f>
        <v/>
      </c>
      <c r="Z22" s="563"/>
      <c r="AA22" s="563" t="str">
        <f>IF($AN22=0,"",VLOOKUP($AN22,④女入力!$B$10:$BA$33,44)&amp;VLOOKUP($AN22,④女入力!$B$10:$BA$33,45))</f>
        <v/>
      </c>
      <c r="AB22" s="563"/>
      <c r="AC22" s="563"/>
      <c r="AD22" s="563"/>
      <c r="AE22" s="919" t="str">
        <f>IF($AN22=0,"",VLOOKUP($AN22,④女入力!$B$10:$BA$33,46))</f>
        <v/>
      </c>
      <c r="AF22" s="919"/>
      <c r="AG22" s="919"/>
      <c r="AH22" s="563"/>
      <c r="AI22" s="563"/>
      <c r="AN22" s="220">
        <f>⑦女選手!AD13</f>
        <v>0</v>
      </c>
    </row>
    <row r="23" spans="1:40" ht="33.75" customHeight="1">
      <c r="A23" s="563" t="str">
        <f>IF($AN23=0,"",VLOOKUP($AN23,④女入力!$B$10:$AX$25,40))</f>
        <v/>
      </c>
      <c r="B23" s="563"/>
      <c r="C23" s="563">
        <f>⑦女選手!$AE14</f>
        <v>0</v>
      </c>
      <c r="D23" s="563"/>
      <c r="E23" s="563" t="str">
        <f>IF($AN23=0,"",VLOOKUP($AN23,④女入力!$B$10:$AX$25,3))</f>
        <v/>
      </c>
      <c r="F23" s="563"/>
      <c r="G23" s="864"/>
      <c r="H23" s="887" t="str">
        <f>IF($AN23=0,"",VLOOKUP($AN23,④女入力!$B$10:$AX$25,7))</f>
        <v/>
      </c>
      <c r="I23" s="865"/>
      <c r="J23" s="866"/>
      <c r="K23" s="563" t="str">
        <f>IF($AN23=0,"",VLOOKUP($AN23,④女入力!$B$10:$AX$25,11))</f>
        <v/>
      </c>
      <c r="L23" s="563"/>
      <c r="M23" s="920"/>
      <c r="N23" s="866" t="str">
        <f>IF($AN23=0,"",VLOOKUP($AN23,④女入力!$B$10:$AX$25,15))</f>
        <v/>
      </c>
      <c r="O23" s="563"/>
      <c r="P23" s="563"/>
      <c r="Q23" s="208" t="str">
        <f>IF($AN23=0,"",VLOOKUP($AN23,④女入力!$B$10:$AX$25,19))</f>
        <v/>
      </c>
      <c r="R23" s="208" t="str">
        <f>IF($AN23=0,"",VLOOKUP($AN23,④女入力!$B$10:$AX$25,21))</f>
        <v/>
      </c>
      <c r="S23" s="921" t="str">
        <f>IF($AN23=0,"",VLOOKUP($AN23,④女入力!$B$10:$AX$25,23))</f>
        <v/>
      </c>
      <c r="T23" s="921"/>
      <c r="U23" s="921"/>
      <c r="V23" s="921"/>
      <c r="W23" s="563" t="str">
        <f>IF($AN23=0,"",VLOOKUP($AN23,④女入力!$B$10:$AX$25,34))</f>
        <v/>
      </c>
      <c r="X23" s="563"/>
      <c r="Y23" s="563" t="str">
        <f>IF($AN23=0,"",VLOOKUP($AN23,④女入力!$B$10:$AX$25,37))</f>
        <v/>
      </c>
      <c r="Z23" s="563"/>
      <c r="AA23" s="563" t="str">
        <f>IF($AN23=0,"",VLOOKUP($AN23,④女入力!$B$10:$BA$33,44)&amp;VLOOKUP($AN23,④女入力!$B$10:$BA$33,45))</f>
        <v/>
      </c>
      <c r="AB23" s="563"/>
      <c r="AC23" s="563"/>
      <c r="AD23" s="563"/>
      <c r="AE23" s="919" t="str">
        <f>IF($AN23=0,"",VLOOKUP($AN23,④女入力!$B$10:$BA$33,46))</f>
        <v/>
      </c>
      <c r="AF23" s="919"/>
      <c r="AG23" s="919"/>
      <c r="AH23" s="563"/>
      <c r="AI23" s="563"/>
      <c r="AN23" s="220">
        <f>⑦女選手!AD14</f>
        <v>0</v>
      </c>
    </row>
    <row r="24" spans="1:40" ht="33.75" customHeight="1">
      <c r="A24" s="563" t="str">
        <f>IF($AN24=0,"",VLOOKUP($AN24,④女入力!$B$10:$AX$25,40))</f>
        <v/>
      </c>
      <c r="B24" s="563"/>
      <c r="C24" s="563">
        <f>⑦女選手!$AE15</f>
        <v>0</v>
      </c>
      <c r="D24" s="563"/>
      <c r="E24" s="563" t="str">
        <f>IF($AN24=0,"",VLOOKUP($AN24,④女入力!$B$10:$AX$25,3))</f>
        <v/>
      </c>
      <c r="F24" s="563"/>
      <c r="G24" s="864"/>
      <c r="H24" s="887" t="str">
        <f>IF($AN24=0,"",VLOOKUP($AN24,④女入力!$B$10:$AX$25,7))</f>
        <v/>
      </c>
      <c r="I24" s="865"/>
      <c r="J24" s="866"/>
      <c r="K24" s="563" t="str">
        <f>IF($AN24=0,"",VLOOKUP($AN24,④女入力!$B$10:$AX$25,11))</f>
        <v/>
      </c>
      <c r="L24" s="563"/>
      <c r="M24" s="920"/>
      <c r="N24" s="866" t="str">
        <f>IF($AN24=0,"",VLOOKUP($AN24,④女入力!$B$10:$AX$25,15))</f>
        <v/>
      </c>
      <c r="O24" s="563"/>
      <c r="P24" s="563"/>
      <c r="Q24" s="208" t="str">
        <f>IF($AN24=0,"",VLOOKUP($AN24,④女入力!$B$10:$AX$25,19))</f>
        <v/>
      </c>
      <c r="R24" s="208" t="str">
        <f>IF($AN24=0,"",VLOOKUP($AN24,④女入力!$B$10:$AX$25,21))</f>
        <v/>
      </c>
      <c r="S24" s="921" t="str">
        <f>IF($AN24=0,"",VLOOKUP($AN24,④女入力!$B$10:$AX$25,23))</f>
        <v/>
      </c>
      <c r="T24" s="921"/>
      <c r="U24" s="921"/>
      <c r="V24" s="921"/>
      <c r="W24" s="563" t="str">
        <f>IF($AN24=0,"",VLOOKUP($AN24,④女入力!$B$10:$AX$25,34))</f>
        <v/>
      </c>
      <c r="X24" s="563"/>
      <c r="Y24" s="563" t="str">
        <f>IF($AN24=0,"",VLOOKUP($AN24,④女入力!$B$10:$AX$25,37))</f>
        <v/>
      </c>
      <c r="Z24" s="563"/>
      <c r="AA24" s="563" t="str">
        <f>IF($AN24=0,"",VLOOKUP($AN24,④女入力!$B$10:$BA$33,44)&amp;VLOOKUP($AN24,④女入力!$B$10:$BA$33,45))</f>
        <v/>
      </c>
      <c r="AB24" s="563"/>
      <c r="AC24" s="563"/>
      <c r="AD24" s="563"/>
      <c r="AE24" s="919" t="str">
        <f>IF($AN24=0,"",VLOOKUP($AN24,④女入力!$B$10:$BA$33,46))</f>
        <v/>
      </c>
      <c r="AF24" s="919"/>
      <c r="AG24" s="919"/>
      <c r="AH24" s="563"/>
      <c r="AI24" s="563"/>
      <c r="AN24" s="220">
        <f>⑦女選手!AD15</f>
        <v>0</v>
      </c>
    </row>
    <row r="25" spans="1:40" ht="33.75" customHeight="1">
      <c r="A25" s="563" t="str">
        <f>IF($AN25=0,"",VLOOKUP($AN25,④女入力!$B$10:$AX$25,40))</f>
        <v/>
      </c>
      <c r="B25" s="563"/>
      <c r="C25" s="563">
        <f>⑦女選手!$AE16</f>
        <v>0</v>
      </c>
      <c r="D25" s="563"/>
      <c r="E25" s="563" t="str">
        <f>IF($AN25=0,"",VLOOKUP($AN25,④女入力!$B$10:$AX$25,3))</f>
        <v/>
      </c>
      <c r="F25" s="563"/>
      <c r="G25" s="864"/>
      <c r="H25" s="887" t="str">
        <f>IF($AN25=0,"",VLOOKUP($AN25,④女入力!$B$10:$AX$25,7))</f>
        <v/>
      </c>
      <c r="I25" s="865"/>
      <c r="J25" s="866"/>
      <c r="K25" s="563" t="str">
        <f>IF($AN25=0,"",VLOOKUP($AN25,④女入力!$B$10:$AX$25,11))</f>
        <v/>
      </c>
      <c r="L25" s="563"/>
      <c r="M25" s="920"/>
      <c r="N25" s="866" t="str">
        <f>IF($AN25=0,"",VLOOKUP($AN25,④女入力!$B$10:$AX$25,15))</f>
        <v/>
      </c>
      <c r="O25" s="563"/>
      <c r="P25" s="563"/>
      <c r="Q25" s="208" t="str">
        <f>IF($AN25=0,"",VLOOKUP($AN25,④女入力!$B$10:$AX$25,19))</f>
        <v/>
      </c>
      <c r="R25" s="208" t="str">
        <f>IF($AN25=0,"",VLOOKUP($AN25,④女入力!$B$10:$AX$25,21))</f>
        <v/>
      </c>
      <c r="S25" s="921" t="str">
        <f>IF($AN25=0,"",VLOOKUP($AN25,④女入力!$B$10:$AX$25,23))</f>
        <v/>
      </c>
      <c r="T25" s="921"/>
      <c r="U25" s="921"/>
      <c r="V25" s="921"/>
      <c r="W25" s="563" t="str">
        <f>IF($AN25=0,"",VLOOKUP($AN25,④女入力!$B$10:$AX$25,34))</f>
        <v/>
      </c>
      <c r="X25" s="563"/>
      <c r="Y25" s="563" t="str">
        <f>IF($AN25=0,"",VLOOKUP($AN25,④女入力!$B$10:$AX$25,37))</f>
        <v/>
      </c>
      <c r="Z25" s="563"/>
      <c r="AA25" s="563" t="str">
        <f>IF($AN25=0,"",VLOOKUP($AN25,④女入力!$B$10:$BA$33,44)&amp;VLOOKUP($AN25,④女入力!$B$10:$BA$33,45))</f>
        <v/>
      </c>
      <c r="AB25" s="563"/>
      <c r="AC25" s="563"/>
      <c r="AD25" s="563"/>
      <c r="AE25" s="919" t="str">
        <f>IF($AN25=0,"",VLOOKUP($AN25,④女入力!$B$10:$BA$33,46))</f>
        <v/>
      </c>
      <c r="AF25" s="919"/>
      <c r="AG25" s="919"/>
      <c r="AH25" s="563"/>
      <c r="AI25" s="563"/>
      <c r="AN25" s="220">
        <f>⑦女選手!AD16</f>
        <v>0</v>
      </c>
    </row>
    <row r="26" spans="1:40" ht="33.75" customHeight="1">
      <c r="A26" s="563" t="str">
        <f>IF($AN26=0,"",VLOOKUP($AN26,④女入力!$B$10:$AX$25,40))</f>
        <v/>
      </c>
      <c r="B26" s="563"/>
      <c r="C26" s="563">
        <f>⑦女選手!$AE17</f>
        <v>0</v>
      </c>
      <c r="D26" s="563"/>
      <c r="E26" s="563" t="str">
        <f>IF($AN26=0,"",VLOOKUP($AN26,④女入力!$B$10:$AX$25,3))</f>
        <v/>
      </c>
      <c r="F26" s="563"/>
      <c r="G26" s="864"/>
      <c r="H26" s="887" t="str">
        <f>IF($AN26=0,"",VLOOKUP($AN26,④女入力!$B$10:$AX$25,7))</f>
        <v/>
      </c>
      <c r="I26" s="865"/>
      <c r="J26" s="866"/>
      <c r="K26" s="563" t="str">
        <f>IF($AN26=0,"",VLOOKUP($AN26,④女入力!$B$10:$AX$25,11))</f>
        <v/>
      </c>
      <c r="L26" s="563"/>
      <c r="M26" s="920"/>
      <c r="N26" s="866" t="str">
        <f>IF($AN26=0,"",VLOOKUP($AN26,④女入力!$B$10:$AX$25,15))</f>
        <v/>
      </c>
      <c r="O26" s="563"/>
      <c r="P26" s="563"/>
      <c r="Q26" s="208" t="str">
        <f>IF($AN26=0,"",VLOOKUP($AN26,④女入力!$B$10:$AX$25,19))</f>
        <v/>
      </c>
      <c r="R26" s="208" t="str">
        <f>IF($AN26=0,"",VLOOKUP($AN26,④女入力!$B$10:$AX$25,21))</f>
        <v/>
      </c>
      <c r="S26" s="921" t="str">
        <f>IF($AN26=0,"",VLOOKUP($AN26,④女入力!$B$10:$AX$25,23))</f>
        <v/>
      </c>
      <c r="T26" s="921"/>
      <c r="U26" s="921"/>
      <c r="V26" s="921"/>
      <c r="W26" s="563" t="str">
        <f>IF($AN26=0,"",VLOOKUP($AN26,④女入力!$B$10:$AX$25,34))</f>
        <v/>
      </c>
      <c r="X26" s="563"/>
      <c r="Y26" s="563" t="str">
        <f>IF($AN26=0,"",VLOOKUP($AN26,④女入力!$B$10:$AX$25,37))</f>
        <v/>
      </c>
      <c r="Z26" s="563"/>
      <c r="AA26" s="563" t="str">
        <f>IF($AN26=0,"",VLOOKUP($AN26,④女入力!$B$10:$BA$33,44)&amp;VLOOKUP($AN26,④女入力!$B$10:$BA$33,45))</f>
        <v/>
      </c>
      <c r="AB26" s="563"/>
      <c r="AC26" s="563"/>
      <c r="AD26" s="563"/>
      <c r="AE26" s="919" t="str">
        <f>IF($AN26=0,"",VLOOKUP($AN26,④女入力!$B$10:$BA$33,46))</f>
        <v/>
      </c>
      <c r="AF26" s="919"/>
      <c r="AG26" s="919"/>
      <c r="AH26" s="563"/>
      <c r="AI26" s="563"/>
      <c r="AN26" s="220">
        <f>⑦女選手!AD17</f>
        <v>0</v>
      </c>
    </row>
    <row r="27" spans="1:40" ht="30" customHeight="1">
      <c r="A27" s="914" t="s">
        <v>150</v>
      </c>
      <c r="B27" s="914"/>
      <c r="C27" s="914" t="s">
        <v>151</v>
      </c>
      <c r="D27" s="914"/>
      <c r="E27" s="914"/>
      <c r="F27" s="914"/>
      <c r="G27" s="914"/>
      <c r="H27" s="914"/>
      <c r="I27" s="914"/>
      <c r="J27" s="914"/>
      <c r="K27" s="914"/>
      <c r="L27" s="914"/>
      <c r="M27" s="914"/>
      <c r="N27" s="914"/>
      <c r="O27" s="914"/>
      <c r="P27" s="914"/>
      <c r="Q27" s="914"/>
      <c r="R27" s="914"/>
      <c r="S27" s="914"/>
      <c r="T27" s="914"/>
      <c r="U27" s="914"/>
      <c r="V27" s="914"/>
      <c r="W27" s="914"/>
      <c r="X27" s="914"/>
      <c r="Y27" s="914"/>
      <c r="Z27" s="914"/>
      <c r="AA27" s="914"/>
      <c r="AB27" s="914"/>
      <c r="AC27" s="914"/>
      <c r="AD27" s="914"/>
      <c r="AE27" s="914"/>
      <c r="AF27" s="914"/>
      <c r="AG27" s="914"/>
      <c r="AH27" s="914"/>
      <c r="AI27" s="914"/>
    </row>
    <row r="28" spans="1:40" ht="15" customHeight="1">
      <c r="A28" s="880" t="s">
        <v>149</v>
      </c>
      <c r="B28" s="880"/>
      <c r="C28" s="880" t="s">
        <v>175</v>
      </c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0"/>
      <c r="AF28" s="880"/>
      <c r="AG28" s="880"/>
      <c r="AH28" s="880"/>
      <c r="AI28" s="880"/>
    </row>
    <row r="29" spans="1:40" ht="30" customHeight="1">
      <c r="A29" s="137" t="s">
        <v>148</v>
      </c>
      <c r="B29" s="136"/>
      <c r="C29" s="881" t="s">
        <v>147</v>
      </c>
      <c r="D29" s="881"/>
      <c r="E29" s="881"/>
      <c r="F29" s="881"/>
      <c r="G29" s="881"/>
      <c r="H29" s="881"/>
      <c r="I29" s="881"/>
      <c r="J29" s="881"/>
      <c r="K29" s="881"/>
      <c r="L29" s="881"/>
      <c r="M29" s="881"/>
      <c r="N29" s="881"/>
      <c r="O29" s="881"/>
      <c r="P29" s="881"/>
      <c r="Q29" s="881"/>
      <c r="R29" s="881"/>
      <c r="S29" s="881"/>
      <c r="T29" s="881"/>
      <c r="U29" s="881"/>
      <c r="V29" s="881"/>
      <c r="W29" s="881"/>
      <c r="X29" s="881"/>
      <c r="Y29" s="881"/>
      <c r="Z29" s="881"/>
      <c r="AA29" s="881"/>
      <c r="AB29" s="881"/>
      <c r="AC29" s="881"/>
      <c r="AD29" s="881"/>
      <c r="AE29" s="881"/>
      <c r="AF29" s="881"/>
      <c r="AG29" s="881"/>
      <c r="AH29" s="881"/>
      <c r="AI29" s="881"/>
    </row>
    <row r="30" spans="1:40" ht="15" customHeight="1">
      <c r="C30" s="891" t="s">
        <v>152</v>
      </c>
      <c r="D30" s="891"/>
      <c r="E30" s="891"/>
      <c r="F30" s="891"/>
      <c r="G30" s="891"/>
      <c r="H30" s="891"/>
      <c r="J30" s="196">
        <f>②基本情報!$K$64</f>
        <v>0</v>
      </c>
      <c r="L30" s="891" t="s">
        <v>153</v>
      </c>
      <c r="M30" s="891"/>
      <c r="N30" s="891"/>
      <c r="O30" s="891"/>
      <c r="P30" s="891"/>
      <c r="Q30" s="891"/>
      <c r="R30" s="891"/>
      <c r="S30" s="891"/>
      <c r="T30" s="891"/>
      <c r="U30" s="891"/>
      <c r="V30" s="891"/>
      <c r="W30" s="891"/>
      <c r="X30" s="891"/>
      <c r="Y30" s="891"/>
      <c r="Z30" s="891"/>
      <c r="AA30" s="891"/>
      <c r="AB30" s="891"/>
      <c r="AC30" s="891"/>
      <c r="AD30" s="891"/>
      <c r="AE30" s="891"/>
      <c r="AF30" s="891"/>
      <c r="AG30" s="891"/>
    </row>
    <row r="31" spans="1:40" ht="15" customHeight="1"/>
    <row r="32" spans="1:40" ht="15" customHeight="1">
      <c r="J32" s="196">
        <f>②基本情報!$K$66</f>
        <v>0</v>
      </c>
      <c r="L32" s="891" t="s">
        <v>154</v>
      </c>
      <c r="M32" s="891"/>
      <c r="N32" s="891"/>
      <c r="O32" s="891"/>
      <c r="P32" s="891"/>
      <c r="Q32" s="891"/>
      <c r="R32" s="891"/>
      <c r="S32" s="891"/>
      <c r="T32" s="891"/>
      <c r="U32" s="891"/>
      <c r="V32" s="891"/>
      <c r="W32" s="891"/>
      <c r="X32" s="891"/>
      <c r="Y32" s="891"/>
      <c r="Z32" s="891"/>
      <c r="AA32" s="891"/>
      <c r="AB32" s="891"/>
      <c r="AC32" s="891"/>
      <c r="AD32" s="891"/>
      <c r="AE32" s="891"/>
      <c r="AF32" s="891"/>
      <c r="AG32" s="891"/>
    </row>
    <row r="33" spans="1:42" ht="15" customHeight="1"/>
    <row r="34" spans="1:42" ht="15" customHeight="1">
      <c r="C34" s="891" t="s">
        <v>155</v>
      </c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1"/>
      <c r="AF34" s="891"/>
      <c r="AG34" s="891"/>
      <c r="AH34" s="891"/>
      <c r="AI34" s="891"/>
    </row>
    <row r="35" spans="1:42" ht="15" customHeight="1"/>
    <row r="36" spans="1:42" ht="15" customHeight="1">
      <c r="A36" s="891" t="str">
        <f>AN36&amp;AO36&amp;AP36</f>
        <v>上記の生徒が0に参加することを承認します。</v>
      </c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891"/>
      <c r="AG36" s="891"/>
      <c r="AH36" s="891"/>
      <c r="AI36" s="891"/>
      <c r="AN36" s="131" t="s">
        <v>245</v>
      </c>
      <c r="AO36" s="131">
        <f>Top!$B$7</f>
        <v>0</v>
      </c>
      <c r="AP36" s="131" t="s">
        <v>246</v>
      </c>
    </row>
    <row r="37" spans="1:42" ht="15" customHeight="1"/>
    <row r="38" spans="1:42" ht="15" customHeight="1">
      <c r="A38" s="891" t="str">
        <f>⑧日付!$AO$6</f>
        <v>令和　2　年　　月　　日</v>
      </c>
      <c r="B38" s="891"/>
      <c r="C38" s="891"/>
      <c r="D38" s="891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</row>
    <row r="39" spans="1:42" ht="15" customHeight="1"/>
    <row r="40" spans="1:42" ht="15" customHeight="1">
      <c r="A40" s="872" t="s">
        <v>156</v>
      </c>
      <c r="B40" s="872"/>
      <c r="C40" s="872"/>
      <c r="D40" s="872">
        <f>②基本情報!$B$8</f>
        <v>0</v>
      </c>
      <c r="E40" s="872"/>
      <c r="F40" s="872"/>
      <c r="G40" s="872"/>
      <c r="H40" s="872"/>
      <c r="I40" s="872"/>
      <c r="J40" s="872"/>
      <c r="K40" s="872"/>
      <c r="L40" s="872"/>
      <c r="M40" s="872"/>
      <c r="N40" s="872"/>
      <c r="O40" s="872"/>
      <c r="P40" s="872"/>
      <c r="Q40" s="872"/>
      <c r="R40" s="872"/>
      <c r="U40" s="859" t="s">
        <v>107</v>
      </c>
      <c r="V40" s="859"/>
      <c r="W40" s="859"/>
      <c r="X40" s="859"/>
      <c r="Y40" s="872">
        <f>②基本情報!$N$11</f>
        <v>0</v>
      </c>
      <c r="Z40" s="872"/>
      <c r="AA40" s="872"/>
      <c r="AB40" s="872"/>
      <c r="AC40" s="872"/>
      <c r="AD40" s="872"/>
      <c r="AE40" s="872"/>
      <c r="AF40" s="872" t="s">
        <v>157</v>
      </c>
      <c r="AG40" s="872"/>
    </row>
    <row r="41" spans="1:42" ht="15" customHeight="1">
      <c r="A41" s="867" t="str">
        <f>Top!$B$7&amp;"申込書（女子個人戦）"</f>
        <v>申込書（女子個人戦）</v>
      </c>
      <c r="B41" s="867"/>
      <c r="C41" s="867"/>
      <c r="D41" s="867"/>
      <c r="E41" s="867"/>
      <c r="F41" s="867"/>
      <c r="G41" s="867"/>
      <c r="H41" s="867"/>
      <c r="I41" s="867"/>
      <c r="J41" s="867"/>
      <c r="K41" s="867"/>
      <c r="L41" s="867"/>
      <c r="M41" s="867"/>
      <c r="N41" s="867"/>
      <c r="O41" s="867"/>
      <c r="P41" s="867"/>
      <c r="Q41" s="867"/>
      <c r="R41" s="867"/>
      <c r="S41" s="867"/>
      <c r="T41" s="867"/>
      <c r="U41" s="867"/>
      <c r="V41" s="867"/>
      <c r="W41" s="867"/>
      <c r="X41" s="867"/>
      <c r="Y41" s="867"/>
      <c r="Z41" s="867"/>
      <c r="AA41" s="867"/>
      <c r="AB41" s="867"/>
      <c r="AC41" s="867"/>
      <c r="AD41" s="867"/>
      <c r="AE41" s="867"/>
      <c r="AF41" s="867"/>
      <c r="AG41" s="867"/>
      <c r="AH41" s="867"/>
      <c r="AI41" s="867"/>
    </row>
    <row r="42" spans="1:42" ht="15" customHeight="1">
      <c r="A42" s="867"/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42" ht="18.75" customHeight="1">
      <c r="A43" s="864" t="s">
        <v>127</v>
      </c>
      <c r="B43" s="865"/>
      <c r="C43" s="866"/>
      <c r="D43" s="563" t="s">
        <v>126</v>
      </c>
      <c r="E43" s="563"/>
      <c r="F43" s="563"/>
      <c r="G43" s="563"/>
      <c r="H43" s="563"/>
      <c r="I43" s="563"/>
      <c r="J43" s="563"/>
      <c r="K43" s="563"/>
      <c r="L43" s="563"/>
      <c r="M43" s="563" t="s">
        <v>125</v>
      </c>
      <c r="N43" s="563"/>
      <c r="O43" s="563"/>
      <c r="P43" s="563"/>
      <c r="Q43" s="563"/>
      <c r="R43" s="563"/>
      <c r="S43" s="563"/>
      <c r="T43" s="563"/>
      <c r="U43" s="563"/>
      <c r="V43" s="563"/>
      <c r="W43" s="563"/>
      <c r="X43" s="563"/>
      <c r="Y43" s="563"/>
      <c r="Z43" s="563"/>
      <c r="AA43" s="563"/>
      <c r="AB43" s="864" t="s">
        <v>2</v>
      </c>
      <c r="AC43" s="865"/>
      <c r="AD43" s="865"/>
      <c r="AE43" s="865"/>
      <c r="AF43" s="865"/>
      <c r="AG43" s="865"/>
      <c r="AH43" s="865"/>
      <c r="AI43" s="866"/>
    </row>
    <row r="44" spans="1:42" ht="18.75" customHeight="1">
      <c r="A44" s="868" t="str">
        <f>②基本情報!$N$8</f>
        <v>群馬県</v>
      </c>
      <c r="B44" s="869"/>
      <c r="C44" s="870"/>
      <c r="D44" s="563">
        <f>②基本情報!$B$8</f>
        <v>0</v>
      </c>
      <c r="E44" s="563"/>
      <c r="F44" s="563"/>
      <c r="G44" s="563"/>
      <c r="H44" s="563"/>
      <c r="I44" s="563"/>
      <c r="J44" s="563"/>
      <c r="K44" s="563"/>
      <c r="L44" s="563"/>
      <c r="M44" s="132" t="s">
        <v>5</v>
      </c>
      <c r="N44" s="874">
        <f>②基本情報!$O$7</f>
        <v>0</v>
      </c>
      <c r="O44" s="874"/>
      <c r="P44" s="874"/>
      <c r="Q44" s="874"/>
      <c r="R44" s="874"/>
      <c r="S44" s="874"/>
      <c r="T44" s="874"/>
      <c r="U44" s="874"/>
      <c r="V44" s="874"/>
      <c r="W44" s="874"/>
      <c r="X44" s="874"/>
      <c r="Y44" s="874"/>
      <c r="Z44" s="874"/>
      <c r="AA44" s="875"/>
      <c r="AB44" s="868" t="s">
        <v>123</v>
      </c>
      <c r="AC44" s="869"/>
      <c r="AD44" s="869">
        <f>②基本情報!$AB$7</f>
        <v>0</v>
      </c>
      <c r="AE44" s="869"/>
      <c r="AF44" s="869"/>
      <c r="AG44" s="869"/>
      <c r="AH44" s="869"/>
      <c r="AI44" s="870"/>
    </row>
    <row r="45" spans="1:42" ht="18.75" customHeight="1">
      <c r="A45" s="871"/>
      <c r="B45" s="872"/>
      <c r="C45" s="873"/>
      <c r="D45" s="563"/>
      <c r="E45" s="563"/>
      <c r="F45" s="563"/>
      <c r="G45" s="563"/>
      <c r="H45" s="563"/>
      <c r="I45" s="563"/>
      <c r="J45" s="563"/>
      <c r="K45" s="563"/>
      <c r="L45" s="563"/>
      <c r="M45" s="858" t="str">
        <f>②基本情報!$N$8&amp;②基本情報!$R$8</f>
        <v>群馬県</v>
      </c>
      <c r="N45" s="859"/>
      <c r="O45" s="859"/>
      <c r="P45" s="859"/>
      <c r="Q45" s="859"/>
      <c r="R45" s="859"/>
      <c r="S45" s="859"/>
      <c r="T45" s="859"/>
      <c r="U45" s="859"/>
      <c r="V45" s="859"/>
      <c r="W45" s="859"/>
      <c r="X45" s="859"/>
      <c r="Y45" s="859"/>
      <c r="Z45" s="859"/>
      <c r="AA45" s="860"/>
      <c r="AB45" s="861" t="s">
        <v>124</v>
      </c>
      <c r="AC45" s="862"/>
      <c r="AD45" s="862">
        <f>②基本情報!$AB$11</f>
        <v>0</v>
      </c>
      <c r="AE45" s="862"/>
      <c r="AF45" s="862"/>
      <c r="AG45" s="862"/>
      <c r="AH45" s="862"/>
      <c r="AI45" s="863"/>
    </row>
    <row r="46" spans="1:42" ht="18.75" customHeight="1">
      <c r="A46" s="864" t="s">
        <v>41</v>
      </c>
      <c r="B46" s="865"/>
      <c r="C46" s="865"/>
      <c r="D46" s="865"/>
      <c r="E46" s="865"/>
      <c r="F46" s="865"/>
      <c r="G46" s="865"/>
      <c r="H46" s="866"/>
      <c r="I46" s="563" t="s">
        <v>12</v>
      </c>
      <c r="J46" s="563"/>
      <c r="K46" s="563"/>
      <c r="L46" s="864" t="s">
        <v>128</v>
      </c>
      <c r="M46" s="865"/>
      <c r="N46" s="865"/>
      <c r="O46" s="865"/>
      <c r="P46" s="865"/>
      <c r="Q46" s="865"/>
      <c r="R46" s="865"/>
      <c r="S46" s="865"/>
      <c r="T46" s="865"/>
      <c r="U46" s="865"/>
      <c r="V46" s="864" t="s">
        <v>130</v>
      </c>
      <c r="W46" s="865"/>
      <c r="X46" s="865"/>
      <c r="Y46" s="866"/>
      <c r="Z46" s="864" t="s">
        <v>42</v>
      </c>
      <c r="AA46" s="865"/>
      <c r="AB46" s="865"/>
      <c r="AC46" s="865"/>
      <c r="AD46" s="865"/>
      <c r="AE46" s="865"/>
      <c r="AF46" s="866"/>
      <c r="AG46" s="563" t="s">
        <v>12</v>
      </c>
      <c r="AH46" s="563"/>
      <c r="AI46" s="563"/>
    </row>
    <row r="47" spans="1:42" ht="18.75" customHeight="1">
      <c r="A47" s="868" t="s">
        <v>239</v>
      </c>
      <c r="B47" s="869"/>
      <c r="C47" s="892" t="str">
        <f>②基本情報!$P$38&amp;" "&amp;②基本情報!$W$38</f>
        <v xml:space="preserve"> </v>
      </c>
      <c r="D47" s="892"/>
      <c r="E47" s="892"/>
      <c r="F47" s="892"/>
      <c r="G47" s="892"/>
      <c r="H47" s="893"/>
      <c r="I47" s="885">
        <f>②基本情報!$E$38</f>
        <v>0</v>
      </c>
      <c r="J47" s="885"/>
      <c r="K47" s="885"/>
      <c r="L47" s="864" t="s">
        <v>129</v>
      </c>
      <c r="M47" s="865"/>
      <c r="N47" s="865">
        <f>②基本情報!$P$41</f>
        <v>0</v>
      </c>
      <c r="O47" s="865"/>
      <c r="P47" s="865"/>
      <c r="Q47" s="865"/>
      <c r="R47" s="865"/>
      <c r="S47" s="865"/>
      <c r="T47" s="865"/>
      <c r="U47" s="866"/>
      <c r="V47" s="868">
        <f>②基本情報!$B$57</f>
        <v>0</v>
      </c>
      <c r="W47" s="869"/>
      <c r="X47" s="869"/>
      <c r="Y47" s="870"/>
      <c r="Z47" s="868" t="s">
        <v>239</v>
      </c>
      <c r="AA47" s="869"/>
      <c r="AB47" s="892" t="str">
        <f>②基本情報!$L$56&amp;" "&amp;②基本情報!$Q$56</f>
        <v xml:space="preserve"> </v>
      </c>
      <c r="AC47" s="892"/>
      <c r="AD47" s="892"/>
      <c r="AE47" s="892"/>
      <c r="AF47" s="893"/>
      <c r="AG47" s="918">
        <f>②基本情報!$V$57</f>
        <v>0</v>
      </c>
      <c r="AH47" s="918"/>
      <c r="AI47" s="918"/>
    </row>
    <row r="48" spans="1:42" ht="18.75" customHeight="1">
      <c r="A48" s="871" t="str">
        <f>②基本情報!$P$39&amp;" "&amp;②基本情報!$W$39</f>
        <v xml:space="preserve"> </v>
      </c>
      <c r="B48" s="872"/>
      <c r="C48" s="872"/>
      <c r="D48" s="872"/>
      <c r="E48" s="872"/>
      <c r="F48" s="872"/>
      <c r="G48" s="872"/>
      <c r="H48" s="873"/>
      <c r="I48" s="885"/>
      <c r="J48" s="885"/>
      <c r="K48" s="885"/>
      <c r="L48" s="871" t="s">
        <v>241</v>
      </c>
      <c r="M48" s="872"/>
      <c r="N48" s="872"/>
      <c r="O48" s="872"/>
      <c r="P48" s="872">
        <f>②基本情報!$P$43</f>
        <v>0</v>
      </c>
      <c r="Q48" s="872"/>
      <c r="R48" s="872"/>
      <c r="S48" s="872"/>
      <c r="T48" s="872"/>
      <c r="U48" s="873"/>
      <c r="V48" s="871"/>
      <c r="W48" s="872"/>
      <c r="X48" s="872"/>
      <c r="Y48" s="873"/>
      <c r="Z48" s="871" t="str">
        <f>②基本情報!$L$57&amp;" "&amp;②基本情報!$Q$57</f>
        <v xml:space="preserve"> </v>
      </c>
      <c r="AA48" s="872"/>
      <c r="AB48" s="872"/>
      <c r="AC48" s="872"/>
      <c r="AD48" s="872"/>
      <c r="AE48" s="872"/>
      <c r="AF48" s="873"/>
      <c r="AG48" s="918"/>
      <c r="AH48" s="918"/>
      <c r="AI48" s="918"/>
    </row>
    <row r="49" spans="1:40" ht="18.75" customHeight="1">
      <c r="A49" s="864" t="s">
        <v>131</v>
      </c>
      <c r="B49" s="865"/>
      <c r="C49" s="865"/>
      <c r="D49" s="865"/>
      <c r="E49" s="865"/>
      <c r="F49" s="865"/>
      <c r="G49" s="865"/>
      <c r="H49" s="866"/>
      <c r="I49" s="563" t="s">
        <v>12</v>
      </c>
      <c r="J49" s="563"/>
      <c r="K49" s="563"/>
      <c r="L49" s="864" t="s">
        <v>132</v>
      </c>
      <c r="M49" s="865"/>
      <c r="N49" s="865"/>
      <c r="O49" s="865"/>
      <c r="P49" s="865"/>
      <c r="Q49" s="865"/>
      <c r="R49" s="865"/>
      <c r="S49" s="865"/>
      <c r="T49" s="865"/>
      <c r="U49" s="866"/>
      <c r="V49" s="864" t="s">
        <v>133</v>
      </c>
      <c r="W49" s="865"/>
      <c r="X49" s="865"/>
      <c r="Y49" s="865"/>
      <c r="Z49" s="865"/>
      <c r="AA49" s="865"/>
      <c r="AB49" s="865"/>
      <c r="AC49" s="865"/>
      <c r="AD49" s="865"/>
      <c r="AE49" s="865"/>
      <c r="AF49" s="865"/>
      <c r="AG49" s="865"/>
      <c r="AH49" s="865"/>
      <c r="AI49" s="866"/>
    </row>
    <row r="50" spans="1:40" ht="18.75" customHeight="1">
      <c r="A50" s="868" t="s">
        <v>239</v>
      </c>
      <c r="B50" s="869"/>
      <c r="C50" s="892" t="str">
        <f>②基本情報!$P$47&amp;" "&amp;②基本情報!$W$47</f>
        <v xml:space="preserve"> </v>
      </c>
      <c r="D50" s="892"/>
      <c r="E50" s="892"/>
      <c r="F50" s="892"/>
      <c r="G50" s="892"/>
      <c r="H50" s="893"/>
      <c r="I50" s="900" t="str">
        <f>②基本情報!$N$8&amp;CHAR(10)&amp;"委員長"</f>
        <v>群馬県
委員長</v>
      </c>
      <c r="J50" s="901"/>
      <c r="K50" s="902"/>
      <c r="L50" s="868">
        <f>②基本情報!$P$50</f>
        <v>0</v>
      </c>
      <c r="M50" s="869"/>
      <c r="N50" s="869"/>
      <c r="O50" s="869"/>
      <c r="P50" s="869"/>
      <c r="Q50" s="869"/>
      <c r="R50" s="869"/>
      <c r="S50" s="869"/>
      <c r="T50" s="869"/>
      <c r="U50" s="870"/>
      <c r="V50" s="790" t="s">
        <v>129</v>
      </c>
      <c r="W50" s="791"/>
      <c r="X50" s="869"/>
      <c r="Y50" s="869"/>
      <c r="Z50" s="869"/>
      <c r="AA50" s="869"/>
      <c r="AB50" s="869"/>
      <c r="AC50" s="869"/>
      <c r="AD50" s="869"/>
      <c r="AE50" s="869"/>
      <c r="AF50" s="869"/>
      <c r="AG50" s="869"/>
      <c r="AH50" s="869"/>
      <c r="AI50" s="870"/>
    </row>
    <row r="51" spans="1:40" ht="18.75" customHeight="1">
      <c r="A51" s="871" t="str">
        <f>②基本情報!$P$48&amp;" "&amp;②基本情報!$W$48</f>
        <v xml:space="preserve"> </v>
      </c>
      <c r="B51" s="872"/>
      <c r="C51" s="872"/>
      <c r="D51" s="872"/>
      <c r="E51" s="872"/>
      <c r="F51" s="872"/>
      <c r="G51" s="872"/>
      <c r="H51" s="873"/>
      <c r="I51" s="903"/>
      <c r="J51" s="904"/>
      <c r="K51" s="905"/>
      <c r="L51" s="871"/>
      <c r="M51" s="872"/>
      <c r="N51" s="872"/>
      <c r="O51" s="872"/>
      <c r="P51" s="872"/>
      <c r="Q51" s="872"/>
      <c r="R51" s="872"/>
      <c r="S51" s="872"/>
      <c r="T51" s="872"/>
      <c r="U51" s="873"/>
      <c r="V51" s="871">
        <f>②基本情報!$P$52</f>
        <v>0</v>
      </c>
      <c r="W51" s="872"/>
      <c r="X51" s="872"/>
      <c r="Y51" s="872"/>
      <c r="Z51" s="872"/>
      <c r="AA51" s="872"/>
      <c r="AB51" s="872"/>
      <c r="AC51" s="872"/>
      <c r="AD51" s="872"/>
      <c r="AE51" s="872"/>
      <c r="AF51" s="872"/>
      <c r="AG51" s="872"/>
      <c r="AH51" s="872"/>
      <c r="AI51" s="873"/>
    </row>
    <row r="52" spans="1:40" ht="30.75" customHeight="1">
      <c r="A52" s="906" t="s">
        <v>135</v>
      </c>
      <c r="B52" s="906"/>
      <c r="C52" s="914" t="s">
        <v>134</v>
      </c>
      <c r="D52" s="914"/>
      <c r="E52" s="914"/>
      <c r="F52" s="914"/>
      <c r="G52" s="914"/>
      <c r="H52" s="914"/>
      <c r="I52" s="914"/>
      <c r="J52" s="914"/>
      <c r="K52" s="914"/>
      <c r="L52" s="914"/>
      <c r="M52" s="914"/>
      <c r="N52" s="914"/>
      <c r="O52" s="914"/>
      <c r="P52" s="914"/>
      <c r="Q52" s="914"/>
      <c r="R52" s="914"/>
      <c r="S52" s="914"/>
      <c r="T52" s="914"/>
      <c r="U52" s="914"/>
      <c r="V52" s="914"/>
      <c r="W52" s="914"/>
      <c r="X52" s="914"/>
      <c r="Y52" s="914"/>
      <c r="Z52" s="914"/>
      <c r="AA52" s="914"/>
      <c r="AB52" s="914"/>
      <c r="AC52" s="914"/>
      <c r="AD52" s="914"/>
      <c r="AE52" s="914"/>
      <c r="AF52" s="914"/>
      <c r="AG52" s="914"/>
      <c r="AH52" s="914"/>
      <c r="AI52" s="914"/>
    </row>
    <row r="53" spans="1:40" ht="15" customHeight="1">
      <c r="A53" s="145"/>
      <c r="B53" s="145"/>
      <c r="C53" s="915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  <c r="O53" s="915"/>
      <c r="P53" s="915"/>
      <c r="Q53" s="915"/>
      <c r="R53" s="915"/>
      <c r="S53" s="915"/>
      <c r="T53" s="915"/>
      <c r="U53" s="915"/>
      <c r="V53" s="915"/>
      <c r="W53" s="915"/>
      <c r="X53" s="915"/>
      <c r="Y53" s="915"/>
      <c r="Z53" s="915"/>
      <c r="AA53" s="915"/>
      <c r="AB53" s="915"/>
      <c r="AC53" s="915"/>
      <c r="AD53" s="915"/>
      <c r="AE53" s="915"/>
      <c r="AF53" s="915"/>
      <c r="AG53" s="915"/>
      <c r="AH53" s="915"/>
      <c r="AI53" s="915"/>
    </row>
    <row r="54" spans="1:40" ht="15" customHeight="1">
      <c r="A54" s="891" t="s">
        <v>136</v>
      </c>
      <c r="B54" s="891"/>
      <c r="C54" s="891" t="s">
        <v>137</v>
      </c>
      <c r="D54" s="891"/>
      <c r="E54" s="891"/>
      <c r="F54" s="891"/>
      <c r="G54" s="891"/>
      <c r="H54" s="891"/>
      <c r="I54" s="891"/>
      <c r="J54" s="891"/>
      <c r="K54" s="891"/>
      <c r="L54" s="891"/>
      <c r="M54" s="891"/>
      <c r="N54" s="891"/>
      <c r="O54" s="891"/>
      <c r="P54" s="891"/>
      <c r="Q54" s="891"/>
      <c r="R54" s="891"/>
      <c r="S54" s="891"/>
      <c r="T54" s="891"/>
      <c r="U54" s="891"/>
      <c r="V54" s="891"/>
      <c r="W54" s="891"/>
      <c r="X54" s="891"/>
      <c r="Y54" s="891"/>
      <c r="Z54" s="891"/>
      <c r="AA54" s="891"/>
      <c r="AB54" s="891"/>
      <c r="AC54" s="891"/>
      <c r="AD54" s="891"/>
      <c r="AE54" s="891"/>
      <c r="AF54" s="891"/>
      <c r="AG54" s="891"/>
      <c r="AH54" s="891"/>
      <c r="AI54" s="891"/>
    </row>
    <row r="55" spans="1:40" ht="15" customHeight="1">
      <c r="A55" s="868" t="s">
        <v>138</v>
      </c>
      <c r="B55" s="870"/>
      <c r="C55" s="885" t="s">
        <v>139</v>
      </c>
      <c r="D55" s="563"/>
      <c r="E55" s="563" t="s">
        <v>74</v>
      </c>
      <c r="F55" s="563"/>
      <c r="G55" s="563"/>
      <c r="H55" s="563"/>
      <c r="I55" s="563"/>
      <c r="J55" s="563"/>
      <c r="K55" s="563" t="s">
        <v>58</v>
      </c>
      <c r="L55" s="563"/>
      <c r="M55" s="563"/>
      <c r="N55" s="563"/>
      <c r="O55" s="563"/>
      <c r="P55" s="563"/>
      <c r="Q55" s="910" t="s">
        <v>53</v>
      </c>
      <c r="R55" s="910" t="s">
        <v>146</v>
      </c>
      <c r="S55" s="563" t="s">
        <v>55</v>
      </c>
      <c r="T55" s="563"/>
      <c r="U55" s="563"/>
      <c r="V55" s="563"/>
      <c r="W55" s="563" t="s">
        <v>56</v>
      </c>
      <c r="X55" s="563"/>
      <c r="Y55" s="563" t="s">
        <v>57</v>
      </c>
      <c r="Z55" s="563"/>
      <c r="AA55" s="911" t="s">
        <v>143</v>
      </c>
      <c r="AB55" s="911"/>
      <c r="AC55" s="911"/>
      <c r="AD55" s="911"/>
      <c r="AE55" s="876" t="s">
        <v>144</v>
      </c>
      <c r="AF55" s="916"/>
      <c r="AG55" s="877"/>
      <c r="AH55" s="563" t="s">
        <v>145</v>
      </c>
      <c r="AI55" s="563"/>
    </row>
    <row r="56" spans="1:40" ht="15" customHeight="1">
      <c r="A56" s="871"/>
      <c r="B56" s="873"/>
      <c r="C56" s="563"/>
      <c r="D56" s="563"/>
      <c r="E56" s="907" t="s">
        <v>52</v>
      </c>
      <c r="F56" s="908"/>
      <c r="G56" s="909"/>
      <c r="H56" s="908" t="s">
        <v>21</v>
      </c>
      <c r="I56" s="908"/>
      <c r="J56" s="912"/>
      <c r="K56" s="907" t="s">
        <v>92</v>
      </c>
      <c r="L56" s="908"/>
      <c r="M56" s="908"/>
      <c r="N56" s="913" t="s">
        <v>93</v>
      </c>
      <c r="O56" s="908"/>
      <c r="P56" s="912"/>
      <c r="Q56" s="910"/>
      <c r="R56" s="910"/>
      <c r="S56" s="563"/>
      <c r="T56" s="563"/>
      <c r="U56" s="563"/>
      <c r="V56" s="563"/>
      <c r="W56" s="563"/>
      <c r="X56" s="563"/>
      <c r="Y56" s="563"/>
      <c r="Z56" s="563"/>
      <c r="AA56" s="911"/>
      <c r="AB56" s="911"/>
      <c r="AC56" s="911"/>
      <c r="AD56" s="911"/>
      <c r="AE56" s="878"/>
      <c r="AF56" s="917"/>
      <c r="AG56" s="879"/>
      <c r="AH56" s="563"/>
      <c r="AI56" s="563"/>
      <c r="AJ56" s="135"/>
    </row>
    <row r="57" spans="1:40" ht="33.75" customHeight="1">
      <c r="A57" s="563" t="str">
        <f>IF($AN57=0,"",VLOOKUP($AN57,④女入力!$B$10:$AX$25,40))</f>
        <v/>
      </c>
      <c r="B57" s="563"/>
      <c r="C57" s="563">
        <f>⑦女選手!$AE18</f>
        <v>0</v>
      </c>
      <c r="D57" s="563"/>
      <c r="E57" s="563" t="str">
        <f>IF($AN57=0,"",VLOOKUP($AN57,④女入力!$B$10:$AX$25,3))</f>
        <v/>
      </c>
      <c r="F57" s="563"/>
      <c r="G57" s="864"/>
      <c r="H57" s="887" t="str">
        <f>IF($AN57=0,"",VLOOKUP($AN57,④女入力!$B$10:$AX$25,7))</f>
        <v/>
      </c>
      <c r="I57" s="865"/>
      <c r="J57" s="866"/>
      <c r="K57" s="563" t="str">
        <f>IF($AN57=0,"",VLOOKUP($AN57,④女入力!$B$10:$AX$25,11))</f>
        <v/>
      </c>
      <c r="L57" s="563"/>
      <c r="M57" s="920"/>
      <c r="N57" s="866" t="str">
        <f>IF($AN57=0,"",VLOOKUP($AN57,④女入力!$B$10:$AX$25,15))</f>
        <v/>
      </c>
      <c r="O57" s="563"/>
      <c r="P57" s="563"/>
      <c r="Q57" s="249" t="str">
        <f>IF($AN57=0,"",VLOOKUP($AN57,④女入力!$B$10:$AX$25,19))</f>
        <v/>
      </c>
      <c r="R57" s="249" t="str">
        <f>IF($AN57=0,"",VLOOKUP($AN57,④女入力!$B$10:$AX$25,21))</f>
        <v/>
      </c>
      <c r="S57" s="921" t="str">
        <f>IF($AN57=0,"",VLOOKUP($AN57,④女入力!$B$10:$AX$25,23))</f>
        <v/>
      </c>
      <c r="T57" s="921"/>
      <c r="U57" s="921"/>
      <c r="V57" s="921"/>
      <c r="W57" s="563" t="str">
        <f>IF($AN57=0,"",VLOOKUP($AN57,④女入力!$B$10:$AX$25,34))</f>
        <v/>
      </c>
      <c r="X57" s="563"/>
      <c r="Y57" s="563" t="str">
        <f>IF($AN57=0,"",VLOOKUP($AN57,④女入力!$B$10:$AX$25,37))</f>
        <v/>
      </c>
      <c r="Z57" s="563"/>
      <c r="AA57" s="563" t="str">
        <f>IF($AN57=0,"",VLOOKUP($AN57,④女入力!$B$10:$BA$33,44)&amp;VLOOKUP($AN57,④女入力!$B$10:$BA$33,45))</f>
        <v/>
      </c>
      <c r="AB57" s="563"/>
      <c r="AC57" s="563"/>
      <c r="AD57" s="563"/>
      <c r="AE57" s="919" t="str">
        <f>IF($AN57=0,"",VLOOKUP($AN57,④女入力!$B$10:$BA$33,46))</f>
        <v/>
      </c>
      <c r="AF57" s="919"/>
      <c r="AG57" s="919"/>
      <c r="AH57" s="563"/>
      <c r="AI57" s="563"/>
      <c r="AJ57" s="135"/>
      <c r="AN57" s="220">
        <f>⑦女選手!AD18</f>
        <v>0</v>
      </c>
    </row>
    <row r="58" spans="1:40" ht="33.75" customHeight="1">
      <c r="A58" s="563" t="str">
        <f>IF($AN58=0,"",VLOOKUP($AN58,④女入力!$B$10:$AX$25,40))</f>
        <v/>
      </c>
      <c r="B58" s="563"/>
      <c r="C58" s="563">
        <f>⑦女選手!$AE19</f>
        <v>0</v>
      </c>
      <c r="D58" s="563"/>
      <c r="E58" s="563" t="str">
        <f>IF($AN58=0,"",VLOOKUP($AN58,④女入力!$B$10:$AX$25,3))</f>
        <v/>
      </c>
      <c r="F58" s="563"/>
      <c r="G58" s="864"/>
      <c r="H58" s="887" t="str">
        <f>IF($AN58=0,"",VLOOKUP($AN58,④女入力!$B$10:$AX$25,7))</f>
        <v/>
      </c>
      <c r="I58" s="865"/>
      <c r="J58" s="866"/>
      <c r="K58" s="563" t="str">
        <f>IF($AN58=0,"",VLOOKUP($AN58,④女入力!$B$10:$AX$25,11))</f>
        <v/>
      </c>
      <c r="L58" s="563"/>
      <c r="M58" s="920"/>
      <c r="N58" s="866" t="str">
        <f>IF($AN58=0,"",VLOOKUP($AN58,④女入力!$B$10:$AX$25,15))</f>
        <v/>
      </c>
      <c r="O58" s="563"/>
      <c r="P58" s="563"/>
      <c r="Q58" s="249" t="str">
        <f>IF($AN58=0,"",VLOOKUP($AN58,④女入力!$B$10:$AX$25,19))</f>
        <v/>
      </c>
      <c r="R58" s="249" t="str">
        <f>IF($AN58=0,"",VLOOKUP($AN58,④女入力!$B$10:$AX$25,21))</f>
        <v/>
      </c>
      <c r="S58" s="921" t="str">
        <f>IF($AN58=0,"",VLOOKUP($AN58,④女入力!$B$10:$AX$25,23))</f>
        <v/>
      </c>
      <c r="T58" s="921"/>
      <c r="U58" s="921"/>
      <c r="V58" s="921"/>
      <c r="W58" s="563" t="str">
        <f>IF($AN58=0,"",VLOOKUP($AN58,④女入力!$B$10:$AX$25,34))</f>
        <v/>
      </c>
      <c r="X58" s="563"/>
      <c r="Y58" s="563" t="str">
        <f>IF($AN58=0,"",VLOOKUP($AN58,④女入力!$B$10:$AX$25,37))</f>
        <v/>
      </c>
      <c r="Z58" s="563"/>
      <c r="AA58" s="563" t="str">
        <f>IF($AN58=0,"",VLOOKUP($AN58,④女入力!$B$10:$BA$33,44)&amp;VLOOKUP($AN58,④女入力!$B$10:$BA$33,45))</f>
        <v/>
      </c>
      <c r="AB58" s="563"/>
      <c r="AC58" s="563"/>
      <c r="AD58" s="563"/>
      <c r="AE58" s="919" t="str">
        <f>IF($AN58=0,"",VLOOKUP($AN58,④女入力!$B$10:$BA$33,46))</f>
        <v/>
      </c>
      <c r="AF58" s="919"/>
      <c r="AG58" s="919"/>
      <c r="AH58" s="563"/>
      <c r="AI58" s="563"/>
      <c r="AN58" s="220">
        <f>⑦女選手!AD19</f>
        <v>0</v>
      </c>
    </row>
    <row r="59" spans="1:40" ht="33.75" customHeight="1">
      <c r="A59" s="563" t="str">
        <f>IF($AN59=0,"",VLOOKUP($AN59,④女入力!$B$10:$AX$25,40))</f>
        <v/>
      </c>
      <c r="B59" s="563"/>
      <c r="C59" s="563">
        <f>⑦女選手!$AE20</f>
        <v>0</v>
      </c>
      <c r="D59" s="563"/>
      <c r="E59" s="563" t="str">
        <f>IF($AN59=0,"",VLOOKUP($AN59,④女入力!$B$10:$AX$25,3))</f>
        <v/>
      </c>
      <c r="F59" s="563"/>
      <c r="G59" s="864"/>
      <c r="H59" s="887" t="str">
        <f>IF($AN59=0,"",VLOOKUP($AN59,④女入力!$B$10:$AX$25,7))</f>
        <v/>
      </c>
      <c r="I59" s="865"/>
      <c r="J59" s="866"/>
      <c r="K59" s="563" t="str">
        <f>IF($AN59=0,"",VLOOKUP($AN59,④女入力!$B$10:$AX$25,11))</f>
        <v/>
      </c>
      <c r="L59" s="563"/>
      <c r="M59" s="920"/>
      <c r="N59" s="866" t="str">
        <f>IF($AN59=0,"",VLOOKUP($AN59,④女入力!$B$10:$AX$25,15))</f>
        <v/>
      </c>
      <c r="O59" s="563"/>
      <c r="P59" s="563"/>
      <c r="Q59" s="249" t="str">
        <f>IF($AN59=0,"",VLOOKUP($AN59,④女入力!$B$10:$AX$25,19))</f>
        <v/>
      </c>
      <c r="R59" s="249" t="str">
        <f>IF($AN59=0,"",VLOOKUP($AN59,④女入力!$B$10:$AX$25,21))</f>
        <v/>
      </c>
      <c r="S59" s="921" t="str">
        <f>IF($AN59=0,"",VLOOKUP($AN59,④女入力!$B$10:$AX$25,23))</f>
        <v/>
      </c>
      <c r="T59" s="921"/>
      <c r="U59" s="921"/>
      <c r="V59" s="921"/>
      <c r="W59" s="563" t="str">
        <f>IF($AN59=0,"",VLOOKUP($AN59,④女入力!$B$10:$AX$25,34))</f>
        <v/>
      </c>
      <c r="X59" s="563"/>
      <c r="Y59" s="563" t="str">
        <f>IF($AN59=0,"",VLOOKUP($AN59,④女入力!$B$10:$AX$25,37))</f>
        <v/>
      </c>
      <c r="Z59" s="563"/>
      <c r="AA59" s="563" t="str">
        <f>IF($AN59=0,"",VLOOKUP($AN59,④女入力!$B$10:$BA$33,44)&amp;VLOOKUP($AN59,④女入力!$B$10:$BA$33,45))</f>
        <v/>
      </c>
      <c r="AB59" s="563"/>
      <c r="AC59" s="563"/>
      <c r="AD59" s="563"/>
      <c r="AE59" s="919" t="str">
        <f>IF($AN59=0,"",VLOOKUP($AN59,④女入力!$B$10:$BA$33,46))</f>
        <v/>
      </c>
      <c r="AF59" s="919"/>
      <c r="AG59" s="919"/>
      <c r="AH59" s="563"/>
      <c r="AI59" s="563"/>
      <c r="AN59" s="220">
        <f>⑦女選手!AD20</f>
        <v>0</v>
      </c>
    </row>
    <row r="60" spans="1:40" ht="33.75" customHeight="1">
      <c r="A60" s="563" t="str">
        <f>IF($AN60=0,"",VLOOKUP($AN60,④女入力!$B$10:$AX$25,40))</f>
        <v/>
      </c>
      <c r="B60" s="563"/>
      <c r="C60" s="563">
        <f>⑦女選手!$AE21</f>
        <v>0</v>
      </c>
      <c r="D60" s="563"/>
      <c r="E60" s="563" t="str">
        <f>IF($AN60=0,"",VLOOKUP($AN60,④女入力!$B$10:$AX$25,3))</f>
        <v/>
      </c>
      <c r="F60" s="563"/>
      <c r="G60" s="864"/>
      <c r="H60" s="887" t="str">
        <f>IF($AN60=0,"",VLOOKUP($AN60,④女入力!$B$10:$AX$25,7))</f>
        <v/>
      </c>
      <c r="I60" s="865"/>
      <c r="J60" s="866"/>
      <c r="K60" s="563" t="str">
        <f>IF($AN60=0,"",VLOOKUP($AN60,④女入力!$B$10:$AX$25,11))</f>
        <v/>
      </c>
      <c r="L60" s="563"/>
      <c r="M60" s="920"/>
      <c r="N60" s="866" t="str">
        <f>IF($AN60=0,"",VLOOKUP($AN60,④女入力!$B$10:$AX$25,15))</f>
        <v/>
      </c>
      <c r="O60" s="563"/>
      <c r="P60" s="563"/>
      <c r="Q60" s="249" t="str">
        <f>IF($AN60=0,"",VLOOKUP($AN60,④女入力!$B$10:$AX$25,19))</f>
        <v/>
      </c>
      <c r="R60" s="249" t="str">
        <f>IF($AN60=0,"",VLOOKUP($AN60,④女入力!$B$10:$AX$25,21))</f>
        <v/>
      </c>
      <c r="S60" s="921" t="str">
        <f>IF($AN60=0,"",VLOOKUP($AN60,④女入力!$B$10:$AX$25,23))</f>
        <v/>
      </c>
      <c r="T60" s="921"/>
      <c r="U60" s="921"/>
      <c r="V60" s="921"/>
      <c r="W60" s="563" t="str">
        <f>IF($AN60=0,"",VLOOKUP($AN60,④女入力!$B$10:$AX$25,34))</f>
        <v/>
      </c>
      <c r="X60" s="563"/>
      <c r="Y60" s="563" t="str">
        <f>IF($AN60=0,"",VLOOKUP($AN60,④女入力!$B$10:$AX$25,37))</f>
        <v/>
      </c>
      <c r="Z60" s="563"/>
      <c r="AA60" s="563" t="str">
        <f>IF($AN60=0,"",VLOOKUP($AN60,④女入力!$B$10:$BA$33,44)&amp;VLOOKUP($AN60,④女入力!$B$10:$BA$33,45))</f>
        <v/>
      </c>
      <c r="AB60" s="563"/>
      <c r="AC60" s="563"/>
      <c r="AD60" s="563"/>
      <c r="AE60" s="919" t="str">
        <f>IF($AN60=0,"",VLOOKUP($AN60,④女入力!$B$10:$BA$33,46))</f>
        <v/>
      </c>
      <c r="AF60" s="919"/>
      <c r="AG60" s="919"/>
      <c r="AH60" s="563"/>
      <c r="AI60" s="563"/>
      <c r="AN60" s="220">
        <f>⑦女選手!AD21</f>
        <v>0</v>
      </c>
    </row>
    <row r="61" spans="1:40" ht="33.75" customHeight="1">
      <c r="A61" s="563" t="str">
        <f>IF($AN61=0,"",VLOOKUP($AN61,④女入力!$B$10:$AX$25,40))</f>
        <v/>
      </c>
      <c r="B61" s="563"/>
      <c r="C61" s="563">
        <f>⑦女選手!$AE22</f>
        <v>0</v>
      </c>
      <c r="D61" s="563"/>
      <c r="E61" s="563" t="str">
        <f>IF($AN61=0,"",VLOOKUP($AN61,④女入力!$B$10:$AX$25,3))</f>
        <v/>
      </c>
      <c r="F61" s="563"/>
      <c r="G61" s="864"/>
      <c r="H61" s="887" t="str">
        <f>IF($AN61=0,"",VLOOKUP($AN61,④女入力!$B$10:$AX$25,7))</f>
        <v/>
      </c>
      <c r="I61" s="865"/>
      <c r="J61" s="866"/>
      <c r="K61" s="563" t="str">
        <f>IF($AN61=0,"",VLOOKUP($AN61,④女入力!$B$10:$AX$25,11))</f>
        <v/>
      </c>
      <c r="L61" s="563"/>
      <c r="M61" s="920"/>
      <c r="N61" s="866" t="str">
        <f>IF($AN61=0,"",VLOOKUP($AN61,④女入力!$B$10:$AX$25,15))</f>
        <v/>
      </c>
      <c r="O61" s="563"/>
      <c r="P61" s="563"/>
      <c r="Q61" s="249" t="str">
        <f>IF($AN61=0,"",VLOOKUP($AN61,④女入力!$B$10:$AX$25,19))</f>
        <v/>
      </c>
      <c r="R61" s="249" t="str">
        <f>IF($AN61=0,"",VLOOKUP($AN61,④女入力!$B$10:$AX$25,21))</f>
        <v/>
      </c>
      <c r="S61" s="921" t="str">
        <f>IF($AN61=0,"",VLOOKUP($AN61,④女入力!$B$10:$AX$25,23))</f>
        <v/>
      </c>
      <c r="T61" s="921"/>
      <c r="U61" s="921"/>
      <c r="V61" s="921"/>
      <c r="W61" s="563" t="str">
        <f>IF($AN61=0,"",VLOOKUP($AN61,④女入力!$B$10:$AX$25,34))</f>
        <v/>
      </c>
      <c r="X61" s="563"/>
      <c r="Y61" s="563" t="str">
        <f>IF($AN61=0,"",VLOOKUP($AN61,④女入力!$B$10:$AX$25,37))</f>
        <v/>
      </c>
      <c r="Z61" s="563"/>
      <c r="AA61" s="563" t="str">
        <f>IF($AN61=0,"",VLOOKUP($AN61,④女入力!$B$10:$BA$33,44)&amp;VLOOKUP($AN61,④女入力!$B$10:$BA$33,45))</f>
        <v/>
      </c>
      <c r="AB61" s="563"/>
      <c r="AC61" s="563"/>
      <c r="AD61" s="563"/>
      <c r="AE61" s="919" t="str">
        <f>IF($AN61=0,"",VLOOKUP($AN61,④女入力!$B$10:$BA$33,46))</f>
        <v/>
      </c>
      <c r="AF61" s="919"/>
      <c r="AG61" s="919"/>
      <c r="AH61" s="563"/>
      <c r="AI61" s="563"/>
      <c r="AN61" s="220">
        <f>⑦女選手!AD22</f>
        <v>0</v>
      </c>
    </row>
    <row r="62" spans="1:40" ht="33.75" customHeight="1">
      <c r="A62" s="563" t="str">
        <f>IF($AN62=0,"",VLOOKUP($AN62,④女入力!$B$10:$AX$25,40))</f>
        <v/>
      </c>
      <c r="B62" s="563"/>
      <c r="C62" s="563">
        <f>⑦女選手!$AE23</f>
        <v>0</v>
      </c>
      <c r="D62" s="563"/>
      <c r="E62" s="563" t="str">
        <f>IF($AN62=0,"",VLOOKUP($AN62,④女入力!$B$10:$AX$25,3))</f>
        <v/>
      </c>
      <c r="F62" s="563"/>
      <c r="G62" s="864"/>
      <c r="H62" s="887" t="str">
        <f>IF($AN62=0,"",VLOOKUP($AN62,④女入力!$B$10:$AX$25,7))</f>
        <v/>
      </c>
      <c r="I62" s="865"/>
      <c r="J62" s="866"/>
      <c r="K62" s="563" t="str">
        <f>IF($AN62=0,"",VLOOKUP($AN62,④女入力!$B$10:$AX$25,11))</f>
        <v/>
      </c>
      <c r="L62" s="563"/>
      <c r="M62" s="920"/>
      <c r="N62" s="866" t="str">
        <f>IF($AN62=0,"",VLOOKUP($AN62,④女入力!$B$10:$AX$25,15))</f>
        <v/>
      </c>
      <c r="O62" s="563"/>
      <c r="P62" s="563"/>
      <c r="Q62" s="249" t="str">
        <f>IF($AN62=0,"",VLOOKUP($AN62,④女入力!$B$10:$AX$25,19))</f>
        <v/>
      </c>
      <c r="R62" s="249" t="str">
        <f>IF($AN62=0,"",VLOOKUP($AN62,④女入力!$B$10:$AX$25,21))</f>
        <v/>
      </c>
      <c r="S62" s="921" t="str">
        <f>IF($AN62=0,"",VLOOKUP($AN62,④女入力!$B$10:$AX$25,23))</f>
        <v/>
      </c>
      <c r="T62" s="921"/>
      <c r="U62" s="921"/>
      <c r="V62" s="921"/>
      <c r="W62" s="563" t="str">
        <f>IF($AN62=0,"",VLOOKUP($AN62,④女入力!$B$10:$AX$25,34))</f>
        <v/>
      </c>
      <c r="X62" s="563"/>
      <c r="Y62" s="563" t="str">
        <f>IF($AN62=0,"",VLOOKUP($AN62,④女入力!$B$10:$AX$25,37))</f>
        <v/>
      </c>
      <c r="Z62" s="563"/>
      <c r="AA62" s="563" t="str">
        <f>IF($AN62=0,"",VLOOKUP($AN62,④女入力!$B$10:$BA$33,44)&amp;VLOOKUP($AN62,④女入力!$B$10:$BA$33,45))</f>
        <v/>
      </c>
      <c r="AB62" s="563"/>
      <c r="AC62" s="563"/>
      <c r="AD62" s="563"/>
      <c r="AE62" s="919" t="str">
        <f>IF($AN62=0,"",VLOOKUP($AN62,④女入力!$B$10:$BA$33,46))</f>
        <v/>
      </c>
      <c r="AF62" s="919"/>
      <c r="AG62" s="919"/>
      <c r="AH62" s="563"/>
      <c r="AI62" s="563"/>
      <c r="AN62" s="220">
        <f>⑦女選手!AD23</f>
        <v>0</v>
      </c>
    </row>
    <row r="63" spans="1:40" ht="33.75" customHeight="1">
      <c r="A63" s="563" t="str">
        <f>IF($AN63=0,"",VLOOKUP($AN63,④女入力!$B$10:$AX$25,40))</f>
        <v/>
      </c>
      <c r="B63" s="563"/>
      <c r="C63" s="563">
        <f>⑦女選手!$AE24</f>
        <v>0</v>
      </c>
      <c r="D63" s="563"/>
      <c r="E63" s="563" t="str">
        <f>IF($AN63=0,"",VLOOKUP($AN63,④女入力!$B$10:$AX$25,3))</f>
        <v/>
      </c>
      <c r="F63" s="563"/>
      <c r="G63" s="864"/>
      <c r="H63" s="887" t="str">
        <f>IF($AN63=0,"",VLOOKUP($AN63,④女入力!$B$10:$AX$25,7))</f>
        <v/>
      </c>
      <c r="I63" s="865"/>
      <c r="J63" s="866"/>
      <c r="K63" s="563" t="str">
        <f>IF($AN63=0,"",VLOOKUP($AN63,④女入力!$B$10:$AX$25,11))</f>
        <v/>
      </c>
      <c r="L63" s="563"/>
      <c r="M63" s="920"/>
      <c r="N63" s="866" t="str">
        <f>IF($AN63=0,"",VLOOKUP($AN63,④女入力!$B$10:$AX$25,15))</f>
        <v/>
      </c>
      <c r="O63" s="563"/>
      <c r="P63" s="563"/>
      <c r="Q63" s="249" t="str">
        <f>IF($AN63=0,"",VLOOKUP($AN63,④女入力!$B$10:$AX$25,19))</f>
        <v/>
      </c>
      <c r="R63" s="249" t="str">
        <f>IF($AN63=0,"",VLOOKUP($AN63,④女入力!$B$10:$AX$25,21))</f>
        <v/>
      </c>
      <c r="S63" s="921" t="str">
        <f>IF($AN63=0,"",VLOOKUP($AN63,④女入力!$B$10:$AX$25,23))</f>
        <v/>
      </c>
      <c r="T63" s="921"/>
      <c r="U63" s="921"/>
      <c r="V63" s="921"/>
      <c r="W63" s="563" t="str">
        <f>IF($AN63=0,"",VLOOKUP($AN63,④女入力!$B$10:$AX$25,34))</f>
        <v/>
      </c>
      <c r="X63" s="563"/>
      <c r="Y63" s="563" t="str">
        <f>IF($AN63=0,"",VLOOKUP($AN63,④女入力!$B$10:$AX$25,37))</f>
        <v/>
      </c>
      <c r="Z63" s="563"/>
      <c r="AA63" s="563" t="str">
        <f>IF($AN63=0,"",VLOOKUP($AN63,④女入力!$B$10:$BA$33,44)&amp;VLOOKUP($AN63,④女入力!$B$10:$BA$33,45))</f>
        <v/>
      </c>
      <c r="AB63" s="563"/>
      <c r="AC63" s="563"/>
      <c r="AD63" s="563"/>
      <c r="AE63" s="919" t="str">
        <f>IF($AN63=0,"",VLOOKUP($AN63,④女入力!$B$10:$BA$33,46))</f>
        <v/>
      </c>
      <c r="AF63" s="919"/>
      <c r="AG63" s="919"/>
      <c r="AH63" s="563"/>
      <c r="AI63" s="563"/>
      <c r="AN63" s="220">
        <f>⑦女選手!AD24</f>
        <v>0</v>
      </c>
    </row>
    <row r="64" spans="1:40" ht="33.75" customHeight="1">
      <c r="A64" s="563" t="str">
        <f>IF($AN64=0,"",VLOOKUP($AN64,④女入力!$B$10:$AX$25,40))</f>
        <v/>
      </c>
      <c r="B64" s="563"/>
      <c r="C64" s="563">
        <f>⑦女選手!$AE25</f>
        <v>0</v>
      </c>
      <c r="D64" s="563"/>
      <c r="E64" s="563" t="str">
        <f>IF($AN64=0,"",VLOOKUP($AN64,④女入力!$B$10:$AX$25,3))</f>
        <v/>
      </c>
      <c r="F64" s="563"/>
      <c r="G64" s="864"/>
      <c r="H64" s="887" t="str">
        <f>IF($AN64=0,"",VLOOKUP($AN64,④女入力!$B$10:$AX$25,7))</f>
        <v/>
      </c>
      <c r="I64" s="865"/>
      <c r="J64" s="866"/>
      <c r="K64" s="563" t="str">
        <f>IF($AN64=0,"",VLOOKUP($AN64,④女入力!$B$10:$AX$25,11))</f>
        <v/>
      </c>
      <c r="L64" s="563"/>
      <c r="M64" s="920"/>
      <c r="N64" s="866" t="str">
        <f>IF($AN64=0,"",VLOOKUP($AN64,④女入力!$B$10:$AX$25,15))</f>
        <v/>
      </c>
      <c r="O64" s="563"/>
      <c r="P64" s="563"/>
      <c r="Q64" s="249" t="str">
        <f>IF($AN64=0,"",VLOOKUP($AN64,④女入力!$B$10:$AX$25,19))</f>
        <v/>
      </c>
      <c r="R64" s="249" t="str">
        <f>IF($AN64=0,"",VLOOKUP($AN64,④女入力!$B$10:$AX$25,21))</f>
        <v/>
      </c>
      <c r="S64" s="921" t="str">
        <f>IF($AN64=0,"",VLOOKUP($AN64,④女入力!$B$10:$AX$25,23))</f>
        <v/>
      </c>
      <c r="T64" s="921"/>
      <c r="U64" s="921"/>
      <c r="V64" s="921"/>
      <c r="W64" s="563" t="str">
        <f>IF($AN64=0,"",VLOOKUP($AN64,④女入力!$B$10:$AX$25,34))</f>
        <v/>
      </c>
      <c r="X64" s="563"/>
      <c r="Y64" s="563" t="str">
        <f>IF($AN64=0,"",VLOOKUP($AN64,④女入力!$B$10:$AX$25,37))</f>
        <v/>
      </c>
      <c r="Z64" s="563"/>
      <c r="AA64" s="563" t="str">
        <f>IF($AN64=0,"",VLOOKUP($AN64,④女入力!$B$10:$BA$33,44)&amp;VLOOKUP($AN64,④女入力!$B$10:$BA$33,45))</f>
        <v/>
      </c>
      <c r="AB64" s="563"/>
      <c r="AC64" s="563"/>
      <c r="AD64" s="563"/>
      <c r="AE64" s="919" t="str">
        <f>IF($AN64=0,"",VLOOKUP($AN64,④女入力!$B$10:$BA$33,46))</f>
        <v/>
      </c>
      <c r="AF64" s="919"/>
      <c r="AG64" s="919"/>
      <c r="AH64" s="563"/>
      <c r="AI64" s="563"/>
      <c r="AN64" s="220">
        <f>⑦女選手!AD25</f>
        <v>0</v>
      </c>
    </row>
    <row r="65" spans="1:42" ht="30" customHeight="1">
      <c r="A65" s="914" t="s">
        <v>150</v>
      </c>
      <c r="B65" s="914"/>
      <c r="C65" s="914" t="s">
        <v>151</v>
      </c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</row>
    <row r="66" spans="1:42" ht="15" customHeight="1">
      <c r="A66" s="880" t="s">
        <v>149</v>
      </c>
      <c r="B66" s="880"/>
      <c r="C66" s="880" t="s">
        <v>175</v>
      </c>
      <c r="D66" s="880"/>
      <c r="E66" s="880"/>
      <c r="F66" s="880"/>
      <c r="G66" s="880"/>
      <c r="H66" s="880"/>
      <c r="I66" s="880"/>
      <c r="J66" s="880"/>
      <c r="K66" s="880"/>
      <c r="L66" s="880"/>
      <c r="M66" s="880"/>
      <c r="N66" s="880"/>
      <c r="O66" s="880"/>
      <c r="P66" s="880"/>
      <c r="Q66" s="880"/>
      <c r="R66" s="880"/>
      <c r="S66" s="880"/>
      <c r="T66" s="880"/>
      <c r="U66" s="880"/>
      <c r="V66" s="880"/>
      <c r="W66" s="880"/>
      <c r="X66" s="880"/>
      <c r="Y66" s="880"/>
      <c r="Z66" s="880"/>
      <c r="AA66" s="880"/>
      <c r="AB66" s="880"/>
      <c r="AC66" s="880"/>
      <c r="AD66" s="880"/>
      <c r="AE66" s="880"/>
      <c r="AF66" s="880"/>
      <c r="AG66" s="880"/>
      <c r="AH66" s="880"/>
      <c r="AI66" s="880"/>
    </row>
    <row r="67" spans="1:42" ht="30" customHeight="1">
      <c r="A67" s="137" t="s">
        <v>148</v>
      </c>
      <c r="B67" s="136"/>
      <c r="C67" s="881" t="s">
        <v>147</v>
      </c>
      <c r="D67" s="881"/>
      <c r="E67" s="881"/>
      <c r="F67" s="881"/>
      <c r="G67" s="881"/>
      <c r="H67" s="881"/>
      <c r="I67" s="881"/>
      <c r="J67" s="881"/>
      <c r="K67" s="881"/>
      <c r="L67" s="881"/>
      <c r="M67" s="881"/>
      <c r="N67" s="881"/>
      <c r="O67" s="881"/>
      <c r="P67" s="881"/>
      <c r="Q67" s="881"/>
      <c r="R67" s="881"/>
      <c r="S67" s="881"/>
      <c r="T67" s="881"/>
      <c r="U67" s="881"/>
      <c r="V67" s="881"/>
      <c r="W67" s="881"/>
      <c r="X67" s="881"/>
      <c r="Y67" s="881"/>
      <c r="Z67" s="881"/>
      <c r="AA67" s="881"/>
      <c r="AB67" s="881"/>
      <c r="AC67" s="881"/>
      <c r="AD67" s="881"/>
      <c r="AE67" s="881"/>
      <c r="AF67" s="881"/>
      <c r="AG67" s="881"/>
      <c r="AH67" s="881"/>
      <c r="AI67" s="881"/>
    </row>
    <row r="68" spans="1:42" ht="15" customHeight="1">
      <c r="C68" s="891" t="s">
        <v>152</v>
      </c>
      <c r="D68" s="891"/>
      <c r="E68" s="891"/>
      <c r="F68" s="891"/>
      <c r="G68" s="891"/>
      <c r="H68" s="891"/>
      <c r="J68" s="249">
        <f>②基本情報!$K$64</f>
        <v>0</v>
      </c>
      <c r="L68" s="891" t="s">
        <v>153</v>
      </c>
      <c r="M68" s="891"/>
      <c r="N68" s="891"/>
      <c r="O68" s="891"/>
      <c r="P68" s="891"/>
      <c r="Q68" s="891"/>
      <c r="R68" s="891"/>
      <c r="S68" s="891"/>
      <c r="T68" s="891"/>
      <c r="U68" s="891"/>
      <c r="V68" s="891"/>
      <c r="W68" s="891"/>
      <c r="X68" s="891"/>
      <c r="Y68" s="891"/>
      <c r="Z68" s="891"/>
      <c r="AA68" s="891"/>
      <c r="AB68" s="891"/>
      <c r="AC68" s="891"/>
      <c r="AD68" s="891"/>
      <c r="AE68" s="891"/>
      <c r="AF68" s="891"/>
      <c r="AG68" s="891"/>
    </row>
    <row r="69" spans="1:42" ht="15" customHeight="1"/>
    <row r="70" spans="1:42" ht="15" customHeight="1">
      <c r="J70" s="249">
        <f>②基本情報!$K$66</f>
        <v>0</v>
      </c>
      <c r="L70" s="891" t="s">
        <v>154</v>
      </c>
      <c r="M70" s="891"/>
      <c r="N70" s="891"/>
      <c r="O70" s="891"/>
      <c r="P70" s="891"/>
      <c r="Q70" s="891"/>
      <c r="R70" s="891"/>
      <c r="S70" s="891"/>
      <c r="T70" s="891"/>
      <c r="U70" s="891"/>
      <c r="V70" s="891"/>
      <c r="W70" s="891"/>
      <c r="X70" s="891"/>
      <c r="Y70" s="891"/>
      <c r="Z70" s="891"/>
      <c r="AA70" s="891"/>
      <c r="AB70" s="891"/>
      <c r="AC70" s="891"/>
      <c r="AD70" s="891"/>
      <c r="AE70" s="891"/>
      <c r="AF70" s="891"/>
      <c r="AG70" s="891"/>
    </row>
    <row r="71" spans="1:42" ht="15" customHeight="1"/>
    <row r="72" spans="1:42" ht="15" customHeight="1">
      <c r="C72" s="891" t="s">
        <v>155</v>
      </c>
      <c r="D72" s="891"/>
      <c r="E72" s="891"/>
      <c r="F72" s="891"/>
      <c r="G72" s="891"/>
      <c r="H72" s="891"/>
      <c r="I72" s="891"/>
      <c r="J72" s="891"/>
      <c r="K72" s="891"/>
      <c r="L72" s="891"/>
      <c r="M72" s="891"/>
      <c r="N72" s="891"/>
      <c r="O72" s="891"/>
      <c r="P72" s="891"/>
      <c r="Q72" s="891"/>
      <c r="R72" s="891"/>
      <c r="S72" s="891"/>
      <c r="T72" s="891"/>
      <c r="U72" s="891"/>
      <c r="V72" s="891"/>
      <c r="W72" s="891"/>
      <c r="X72" s="891"/>
      <c r="Y72" s="891"/>
      <c r="Z72" s="891"/>
      <c r="AA72" s="891"/>
      <c r="AB72" s="891"/>
      <c r="AC72" s="891"/>
      <c r="AD72" s="891"/>
      <c r="AE72" s="891"/>
      <c r="AF72" s="891"/>
      <c r="AG72" s="891"/>
      <c r="AH72" s="891"/>
      <c r="AI72" s="891"/>
    </row>
    <row r="73" spans="1:42" ht="15" customHeight="1"/>
    <row r="74" spans="1:42" ht="15" customHeight="1">
      <c r="A74" s="891" t="str">
        <f>AN74&amp;AO74&amp;AP74</f>
        <v>上記の生徒が0に参加することを承認します。</v>
      </c>
      <c r="B74" s="891"/>
      <c r="C74" s="891"/>
      <c r="D74" s="891"/>
      <c r="E74" s="891"/>
      <c r="F74" s="891"/>
      <c r="G74" s="891"/>
      <c r="H74" s="891"/>
      <c r="I74" s="891"/>
      <c r="J74" s="891"/>
      <c r="K74" s="891"/>
      <c r="L74" s="891"/>
      <c r="M74" s="891"/>
      <c r="N74" s="891"/>
      <c r="O74" s="891"/>
      <c r="P74" s="891"/>
      <c r="Q74" s="891"/>
      <c r="R74" s="891"/>
      <c r="S74" s="891"/>
      <c r="T74" s="891"/>
      <c r="U74" s="891"/>
      <c r="V74" s="891"/>
      <c r="W74" s="891"/>
      <c r="X74" s="891"/>
      <c r="Y74" s="891"/>
      <c r="Z74" s="891"/>
      <c r="AA74" s="891"/>
      <c r="AB74" s="891"/>
      <c r="AC74" s="891"/>
      <c r="AD74" s="891"/>
      <c r="AE74" s="891"/>
      <c r="AF74" s="891"/>
      <c r="AG74" s="891"/>
      <c r="AH74" s="891"/>
      <c r="AI74" s="891"/>
      <c r="AN74" s="131" t="s">
        <v>245</v>
      </c>
      <c r="AO74" s="131">
        <f>Top!$B$7</f>
        <v>0</v>
      </c>
      <c r="AP74" s="131" t="s">
        <v>246</v>
      </c>
    </row>
    <row r="75" spans="1:42" ht="15" customHeight="1"/>
    <row r="76" spans="1:42" ht="15" customHeight="1">
      <c r="A76" s="891" t="str">
        <f>⑧日付!$AO$6</f>
        <v>令和　2　年　　月　　日</v>
      </c>
      <c r="B76" s="891"/>
      <c r="C76" s="891"/>
      <c r="D76" s="891"/>
      <c r="E76" s="891"/>
      <c r="F76" s="891"/>
      <c r="G76" s="891"/>
      <c r="H76" s="891"/>
      <c r="I76" s="891"/>
      <c r="J76" s="891"/>
      <c r="K76" s="891"/>
      <c r="L76" s="891"/>
      <c r="M76" s="891"/>
      <c r="N76" s="891"/>
      <c r="O76" s="891"/>
      <c r="P76" s="891"/>
      <c r="Q76" s="891"/>
      <c r="R76" s="891"/>
    </row>
    <row r="77" spans="1:42" ht="15" customHeight="1"/>
    <row r="78" spans="1:42" ht="15" customHeight="1">
      <c r="A78" s="872" t="s">
        <v>156</v>
      </c>
      <c r="B78" s="872"/>
      <c r="C78" s="872"/>
      <c r="D78" s="872">
        <f>②基本情報!$B$8</f>
        <v>0</v>
      </c>
      <c r="E78" s="872"/>
      <c r="F78" s="872"/>
      <c r="G78" s="872"/>
      <c r="H78" s="872"/>
      <c r="I78" s="872"/>
      <c r="J78" s="872"/>
      <c r="K78" s="872"/>
      <c r="L78" s="872"/>
      <c r="M78" s="872"/>
      <c r="N78" s="872"/>
      <c r="O78" s="872"/>
      <c r="P78" s="872"/>
      <c r="Q78" s="872"/>
      <c r="R78" s="872"/>
      <c r="U78" s="859" t="s">
        <v>107</v>
      </c>
      <c r="V78" s="859"/>
      <c r="W78" s="859"/>
      <c r="X78" s="859"/>
      <c r="Y78" s="872">
        <f>②基本情報!$N$11</f>
        <v>0</v>
      </c>
      <c r="Z78" s="872"/>
      <c r="AA78" s="872"/>
      <c r="AB78" s="872"/>
      <c r="AC78" s="872"/>
      <c r="AD78" s="872"/>
      <c r="AE78" s="872"/>
      <c r="AF78" s="872" t="s">
        <v>157</v>
      </c>
      <c r="AG78" s="872"/>
    </row>
    <row r="79" spans="1:42" ht="15" customHeight="1"/>
    <row r="80" spans="1:42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</sheetData>
  <customSheetViews>
    <customSheetView guid="{5D963F3A-B207-4215-A36A-BBA0BD90DFE4}" showGridLines="0" zeroValues="0">
      <selection activeCell="L1" sqref="L1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</customSheetViews>
  <mergeCells count="354">
    <mergeCell ref="A74:AI74"/>
    <mergeCell ref="A76:R76"/>
    <mergeCell ref="A78:C78"/>
    <mergeCell ref="D78:R78"/>
    <mergeCell ref="U78:X78"/>
    <mergeCell ref="Y78:AE78"/>
    <mergeCell ref="AF78:AG78"/>
    <mergeCell ref="A65:B65"/>
    <mergeCell ref="C65:AI65"/>
    <mergeCell ref="A66:B66"/>
    <mergeCell ref="C66:AI66"/>
    <mergeCell ref="C67:AI67"/>
    <mergeCell ref="C68:H68"/>
    <mergeCell ref="L68:AG68"/>
    <mergeCell ref="L70:AG70"/>
    <mergeCell ref="C72:AI72"/>
    <mergeCell ref="AA63:AD63"/>
    <mergeCell ref="AE63:AG63"/>
    <mergeCell ref="AH63:AI63"/>
    <mergeCell ref="A64:B64"/>
    <mergeCell ref="C64:D64"/>
    <mergeCell ref="E64:G64"/>
    <mergeCell ref="H64:J64"/>
    <mergeCell ref="K64:M64"/>
    <mergeCell ref="N64:P64"/>
    <mergeCell ref="S64:V64"/>
    <mergeCell ref="W64:X64"/>
    <mergeCell ref="Y64:Z64"/>
    <mergeCell ref="AA64:AD64"/>
    <mergeCell ref="AE64:AG64"/>
    <mergeCell ref="AH64:AI64"/>
    <mergeCell ref="A63:B63"/>
    <mergeCell ref="C63:D63"/>
    <mergeCell ref="E63:G63"/>
    <mergeCell ref="H63:J63"/>
    <mergeCell ref="K63:M63"/>
    <mergeCell ref="N63:P63"/>
    <mergeCell ref="S63:V63"/>
    <mergeCell ref="W63:X63"/>
    <mergeCell ref="Y63:Z63"/>
    <mergeCell ref="AA61:AD61"/>
    <mergeCell ref="AE61:AG61"/>
    <mergeCell ref="AH61:AI61"/>
    <mergeCell ref="A62:B62"/>
    <mergeCell ref="C62:D62"/>
    <mergeCell ref="E62:G62"/>
    <mergeCell ref="H62:J62"/>
    <mergeCell ref="K62:M62"/>
    <mergeCell ref="N62:P62"/>
    <mergeCell ref="S62:V62"/>
    <mergeCell ref="W62:X62"/>
    <mergeCell ref="Y62:Z62"/>
    <mergeCell ref="AA62:AD62"/>
    <mergeCell ref="AE62:AG62"/>
    <mergeCell ref="AH62:AI62"/>
    <mergeCell ref="A61:B61"/>
    <mergeCell ref="C61:D61"/>
    <mergeCell ref="E61:G61"/>
    <mergeCell ref="H61:J61"/>
    <mergeCell ref="K61:M61"/>
    <mergeCell ref="N61:P61"/>
    <mergeCell ref="S61:V61"/>
    <mergeCell ref="W61:X61"/>
    <mergeCell ref="Y61:Z61"/>
    <mergeCell ref="AA59:AD59"/>
    <mergeCell ref="AE59:AG59"/>
    <mergeCell ref="AH59:AI59"/>
    <mergeCell ref="A60:B60"/>
    <mergeCell ref="C60:D60"/>
    <mergeCell ref="E60:G60"/>
    <mergeCell ref="H60:J60"/>
    <mergeCell ref="K60:M60"/>
    <mergeCell ref="N60:P60"/>
    <mergeCell ref="S60:V60"/>
    <mergeCell ref="W60:X60"/>
    <mergeCell ref="Y60:Z60"/>
    <mergeCell ref="AA60:AD60"/>
    <mergeCell ref="AE60:AG60"/>
    <mergeCell ref="AH60:AI60"/>
    <mergeCell ref="A59:B59"/>
    <mergeCell ref="C59:D59"/>
    <mergeCell ref="E59:G59"/>
    <mergeCell ref="H59:J59"/>
    <mergeCell ref="K59:M59"/>
    <mergeCell ref="N59:P59"/>
    <mergeCell ref="S59:V59"/>
    <mergeCell ref="W59:X59"/>
    <mergeCell ref="Y59:Z59"/>
    <mergeCell ref="AA57:AD57"/>
    <mergeCell ref="AE57:AG57"/>
    <mergeCell ref="AH57:AI57"/>
    <mergeCell ref="A58:B58"/>
    <mergeCell ref="C58:D58"/>
    <mergeCell ref="E58:G58"/>
    <mergeCell ref="H58:J58"/>
    <mergeCell ref="K58:M58"/>
    <mergeCell ref="N58:P58"/>
    <mergeCell ref="S58:V58"/>
    <mergeCell ref="W58:X58"/>
    <mergeCell ref="Y58:Z58"/>
    <mergeCell ref="AA58:AD58"/>
    <mergeCell ref="AE58:AG58"/>
    <mergeCell ref="AH58:AI58"/>
    <mergeCell ref="A57:B57"/>
    <mergeCell ref="C57:D57"/>
    <mergeCell ref="E57:G57"/>
    <mergeCell ref="H57:J57"/>
    <mergeCell ref="K57:M57"/>
    <mergeCell ref="N57:P57"/>
    <mergeCell ref="S57:V57"/>
    <mergeCell ref="W57:X57"/>
    <mergeCell ref="Y57:Z57"/>
    <mergeCell ref="A52:B52"/>
    <mergeCell ref="C52:AI53"/>
    <mergeCell ref="A54:B54"/>
    <mergeCell ref="C54:AI54"/>
    <mergeCell ref="A55:B56"/>
    <mergeCell ref="C55:D56"/>
    <mergeCell ref="E55:J55"/>
    <mergeCell ref="K55:P55"/>
    <mergeCell ref="Q55:Q56"/>
    <mergeCell ref="R55:R56"/>
    <mergeCell ref="S55:V56"/>
    <mergeCell ref="W55:X56"/>
    <mergeCell ref="Y55:Z56"/>
    <mergeCell ref="AA55:AD56"/>
    <mergeCell ref="AE55:AG56"/>
    <mergeCell ref="AH55:AI56"/>
    <mergeCell ref="E56:G56"/>
    <mergeCell ref="H56:J56"/>
    <mergeCell ref="K56:M56"/>
    <mergeCell ref="N56:P56"/>
    <mergeCell ref="A49:H49"/>
    <mergeCell ref="I49:K49"/>
    <mergeCell ref="L49:U49"/>
    <mergeCell ref="V49:AI49"/>
    <mergeCell ref="A50:B50"/>
    <mergeCell ref="C50:H50"/>
    <mergeCell ref="I50:K51"/>
    <mergeCell ref="L50:U51"/>
    <mergeCell ref="V50:W50"/>
    <mergeCell ref="X50:AI50"/>
    <mergeCell ref="A51:H51"/>
    <mergeCell ref="V51:AI51"/>
    <mergeCell ref="A46:H46"/>
    <mergeCell ref="I46:K46"/>
    <mergeCell ref="L46:U46"/>
    <mergeCell ref="V46:Y46"/>
    <mergeCell ref="Z46:AF46"/>
    <mergeCell ref="AG46:AI46"/>
    <mergeCell ref="A47:B47"/>
    <mergeCell ref="C47:H47"/>
    <mergeCell ref="I47:K48"/>
    <mergeCell ref="L47:M47"/>
    <mergeCell ref="N47:U47"/>
    <mergeCell ref="V47:Y48"/>
    <mergeCell ref="Z47:AA47"/>
    <mergeCell ref="AB47:AF47"/>
    <mergeCell ref="AG47:AI48"/>
    <mergeCell ref="A48:H48"/>
    <mergeCell ref="L48:O48"/>
    <mergeCell ref="P48:U48"/>
    <mergeCell ref="Z48:AF48"/>
    <mergeCell ref="A41:AI42"/>
    <mergeCell ref="A43:C43"/>
    <mergeCell ref="D43:L43"/>
    <mergeCell ref="M43:AA43"/>
    <mergeCell ref="AB43:AI43"/>
    <mergeCell ref="A44:C45"/>
    <mergeCell ref="D44:L45"/>
    <mergeCell ref="N44:AA44"/>
    <mergeCell ref="AB44:AC44"/>
    <mergeCell ref="AD44:AI44"/>
    <mergeCell ref="M45:AA45"/>
    <mergeCell ref="AB45:AC45"/>
    <mergeCell ref="AD45:AI45"/>
    <mergeCell ref="L32:AG32"/>
    <mergeCell ref="C34:AI34"/>
    <mergeCell ref="A36:AI36"/>
    <mergeCell ref="A38:R38"/>
    <mergeCell ref="A40:C40"/>
    <mergeCell ref="D40:R40"/>
    <mergeCell ref="U40:X40"/>
    <mergeCell ref="Y40:AE40"/>
    <mergeCell ref="AF40:AG40"/>
    <mergeCell ref="A27:B27"/>
    <mergeCell ref="C27:AI27"/>
    <mergeCell ref="A28:B28"/>
    <mergeCell ref="C28:AI28"/>
    <mergeCell ref="C29:AI29"/>
    <mergeCell ref="C30:H30"/>
    <mergeCell ref="L30:AG30"/>
    <mergeCell ref="S26:V26"/>
    <mergeCell ref="W26:X26"/>
    <mergeCell ref="Y26:Z26"/>
    <mergeCell ref="AA26:AD26"/>
    <mergeCell ref="AE26:AG26"/>
    <mergeCell ref="AH26:AI26"/>
    <mergeCell ref="A26:B26"/>
    <mergeCell ref="C26:D26"/>
    <mergeCell ref="E26:G26"/>
    <mergeCell ref="H26:J26"/>
    <mergeCell ref="K26:M26"/>
    <mergeCell ref="N26:P26"/>
    <mergeCell ref="S25:V25"/>
    <mergeCell ref="W25:X25"/>
    <mergeCell ref="Y25:Z25"/>
    <mergeCell ref="AA25:AD25"/>
    <mergeCell ref="AE25:AG25"/>
    <mergeCell ref="AH25:AI25"/>
    <mergeCell ref="A25:B25"/>
    <mergeCell ref="C25:D25"/>
    <mergeCell ref="E25:G25"/>
    <mergeCell ref="H25:J25"/>
    <mergeCell ref="K25:M25"/>
    <mergeCell ref="N25:P25"/>
    <mergeCell ref="S24:V24"/>
    <mergeCell ref="W24:X24"/>
    <mergeCell ref="Y24:Z24"/>
    <mergeCell ref="AA24:AD24"/>
    <mergeCell ref="AE24:AG24"/>
    <mergeCell ref="AH24:AI24"/>
    <mergeCell ref="A24:B24"/>
    <mergeCell ref="C24:D24"/>
    <mergeCell ref="E24:G24"/>
    <mergeCell ref="H24:J24"/>
    <mergeCell ref="K24:M24"/>
    <mergeCell ref="N24:P24"/>
    <mergeCell ref="S23:V23"/>
    <mergeCell ref="W23:X23"/>
    <mergeCell ref="Y23:Z23"/>
    <mergeCell ref="AA23:AD23"/>
    <mergeCell ref="AE23:AG23"/>
    <mergeCell ref="AH23:AI23"/>
    <mergeCell ref="A23:B23"/>
    <mergeCell ref="C23:D23"/>
    <mergeCell ref="E23:G23"/>
    <mergeCell ref="H23:J23"/>
    <mergeCell ref="K23:M23"/>
    <mergeCell ref="N23:P23"/>
    <mergeCell ref="S22:V22"/>
    <mergeCell ref="W22:X22"/>
    <mergeCell ref="Y22:Z22"/>
    <mergeCell ref="AA22:AD22"/>
    <mergeCell ref="AE22:AG22"/>
    <mergeCell ref="AH22:AI22"/>
    <mergeCell ref="A22:B22"/>
    <mergeCell ref="C22:D22"/>
    <mergeCell ref="E22:G22"/>
    <mergeCell ref="H22:J22"/>
    <mergeCell ref="K22:M22"/>
    <mergeCell ref="N22:P22"/>
    <mergeCell ref="S21:V21"/>
    <mergeCell ref="W21:X21"/>
    <mergeCell ref="Y21:Z21"/>
    <mergeCell ref="AA21:AD21"/>
    <mergeCell ref="AE21:AG21"/>
    <mergeCell ref="AH21:AI21"/>
    <mergeCell ref="A21:B21"/>
    <mergeCell ref="C21:D21"/>
    <mergeCell ref="E21:G21"/>
    <mergeCell ref="H21:J21"/>
    <mergeCell ref="K21:M21"/>
    <mergeCell ref="N21:P21"/>
    <mergeCell ref="S20:V20"/>
    <mergeCell ref="W20:X20"/>
    <mergeCell ref="Y20:Z20"/>
    <mergeCell ref="AA20:AD20"/>
    <mergeCell ref="AE20:AG20"/>
    <mergeCell ref="AH20:AI20"/>
    <mergeCell ref="A20:B20"/>
    <mergeCell ref="C20:D20"/>
    <mergeCell ref="E20:G20"/>
    <mergeCell ref="H20:J20"/>
    <mergeCell ref="K20:M20"/>
    <mergeCell ref="N20:P20"/>
    <mergeCell ref="S19:V19"/>
    <mergeCell ref="W19:X19"/>
    <mergeCell ref="Y19:Z19"/>
    <mergeCell ref="AA19:AD19"/>
    <mergeCell ref="AE19:AG19"/>
    <mergeCell ref="AH19:AI19"/>
    <mergeCell ref="A19:B19"/>
    <mergeCell ref="C19:D19"/>
    <mergeCell ref="E19:G19"/>
    <mergeCell ref="H19:J19"/>
    <mergeCell ref="K19:M19"/>
    <mergeCell ref="N19:P19"/>
    <mergeCell ref="S17:V18"/>
    <mergeCell ref="W17:X18"/>
    <mergeCell ref="Y17:Z18"/>
    <mergeCell ref="AA17:AD18"/>
    <mergeCell ref="AE17:AG18"/>
    <mergeCell ref="AH17:AI18"/>
    <mergeCell ref="A17:B18"/>
    <mergeCell ref="C17:D18"/>
    <mergeCell ref="E17:J17"/>
    <mergeCell ref="K17:P17"/>
    <mergeCell ref="Q17:Q18"/>
    <mergeCell ref="R17:R18"/>
    <mergeCell ref="E18:G18"/>
    <mergeCell ref="H18:J18"/>
    <mergeCell ref="K18:M18"/>
    <mergeCell ref="N18:P18"/>
    <mergeCell ref="A13:H13"/>
    <mergeCell ref="V13:AI13"/>
    <mergeCell ref="A14:B14"/>
    <mergeCell ref="C14:AI15"/>
    <mergeCell ref="A16:B16"/>
    <mergeCell ref="C16:AI16"/>
    <mergeCell ref="A11:H11"/>
    <mergeCell ref="I11:K11"/>
    <mergeCell ref="L11:U11"/>
    <mergeCell ref="V11:AI11"/>
    <mergeCell ref="A12:B12"/>
    <mergeCell ref="C12:H12"/>
    <mergeCell ref="I12:K13"/>
    <mergeCell ref="L12:U13"/>
    <mergeCell ref="V12:W12"/>
    <mergeCell ref="X12:AI12"/>
    <mergeCell ref="A8:H8"/>
    <mergeCell ref="I8:K8"/>
    <mergeCell ref="L8:U8"/>
    <mergeCell ref="V8:Y8"/>
    <mergeCell ref="Z8:AF8"/>
    <mergeCell ref="AG8:AI8"/>
    <mergeCell ref="Z9:AA9"/>
    <mergeCell ref="AB9:AF9"/>
    <mergeCell ref="AG9:AI10"/>
    <mergeCell ref="A10:H10"/>
    <mergeCell ref="L10:O10"/>
    <mergeCell ref="P10:U10"/>
    <mergeCell ref="Z10:AF10"/>
    <mergeCell ref="A9:B9"/>
    <mergeCell ref="C9:H9"/>
    <mergeCell ref="I9:K10"/>
    <mergeCell ref="L9:M9"/>
    <mergeCell ref="N9:U9"/>
    <mergeCell ref="V9:Y10"/>
    <mergeCell ref="D1:J1"/>
    <mergeCell ref="A3:AI4"/>
    <mergeCell ref="A5:C5"/>
    <mergeCell ref="D5:L5"/>
    <mergeCell ref="M5:AA5"/>
    <mergeCell ref="AB5:AI5"/>
    <mergeCell ref="A6:C7"/>
    <mergeCell ref="D6:L7"/>
    <mergeCell ref="N6:AA6"/>
    <mergeCell ref="AB6:AC6"/>
    <mergeCell ref="AD6:AI6"/>
    <mergeCell ref="M7:AA7"/>
    <mergeCell ref="AB7:AC7"/>
    <mergeCell ref="AD7:AI7"/>
    <mergeCell ref="L1:W1"/>
  </mergeCells>
  <phoneticPr fontId="2"/>
  <dataValidations count="1">
    <dataValidation type="list" allowBlank="1" showInputMessage="1" showErrorMessage="1" sqref="I9:K10 I47:K48" xr:uid="{00000000-0002-0000-0B00-000000000000}">
      <formula1>"教諭,教頭,校長,部活動指導員"</formula1>
    </dataValidation>
  </dataValidations>
  <hyperlinks>
    <hyperlink ref="D1" location="Top!A1" display="Topへ戻る" xr:uid="{00000000-0004-0000-0B00-000000000000}"/>
    <hyperlink ref="L1:W1" location="⑦女選手!A1" display="【女子出場選手入力シート】" xr:uid="{00000000-0004-0000-0B00-000001000000}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79998168889431442"/>
  </sheetPr>
  <dimension ref="B1:AU33"/>
  <sheetViews>
    <sheetView showGridLines="0" zoomScaleNormal="100" workbookViewId="0">
      <pane xSplit="3" ySplit="9" topLeftCell="D10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/>
  <cols>
    <col min="1" max="1" width="2.625" style="1" customWidth="1"/>
    <col min="2" max="2" width="3.125" style="1" customWidth="1"/>
    <col min="3" max="3" width="3.125" style="1" hidden="1" customWidth="1"/>
    <col min="4" max="19" width="3.125" style="1" customWidth="1"/>
    <col min="20" max="29" width="2.5" style="1" customWidth="1"/>
    <col min="30" max="44" width="3.125" style="1" customWidth="1"/>
    <col min="45" max="45" width="15" style="1" hidden="1" customWidth="1"/>
    <col min="46" max="46" width="5.125" style="1" hidden="1" customWidth="1"/>
    <col min="47" max="47" width="15" style="1" hidden="1" customWidth="1"/>
    <col min="48" max="62" width="2.625" style="1" customWidth="1"/>
    <col min="63" max="63" width="9" style="1"/>
    <col min="64" max="65" width="9" style="1" customWidth="1"/>
    <col min="66" max="16384" width="9" style="1"/>
  </cols>
  <sheetData>
    <row r="1" spans="2:47" ht="27" customHeight="1">
      <c r="D1" s="467" t="s">
        <v>194</v>
      </c>
      <c r="E1" s="468"/>
      <c r="F1" s="468"/>
      <c r="G1" s="468"/>
      <c r="H1" s="468"/>
      <c r="I1" s="469"/>
    </row>
    <row r="2" spans="2:47" ht="11.25" customHeight="1"/>
    <row r="3" spans="2:47" ht="18.75">
      <c r="D3" s="3" t="s">
        <v>115</v>
      </c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2:47" ht="13.5" customHeight="1"/>
    <row r="5" spans="2:47" ht="18" thickBot="1">
      <c r="D5" s="258" t="s">
        <v>108</v>
      </c>
      <c r="E5" s="259"/>
      <c r="F5" s="259"/>
      <c r="G5" s="259"/>
      <c r="H5" s="260"/>
      <c r="I5" s="260"/>
      <c r="J5" s="2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1" t="s">
        <v>27</v>
      </c>
      <c r="AJ5" s="61"/>
      <c r="AK5" s="61"/>
      <c r="AM5" s="61"/>
      <c r="AN5" s="61"/>
    </row>
    <row r="6" spans="2:47" ht="13.5" customHeight="1">
      <c r="B6" s="533" t="s">
        <v>114</v>
      </c>
      <c r="C6" s="261"/>
      <c r="D6" s="557" t="s">
        <v>110</v>
      </c>
      <c r="E6" s="540"/>
      <c r="F6" s="540"/>
      <c r="G6" s="540"/>
      <c r="H6" s="540"/>
      <c r="I6" s="540"/>
      <c r="J6" s="540"/>
      <c r="K6" s="541"/>
      <c r="L6" s="539" t="s">
        <v>109</v>
      </c>
      <c r="M6" s="540"/>
      <c r="N6" s="540"/>
      <c r="O6" s="540"/>
      <c r="P6" s="540"/>
      <c r="Q6" s="540"/>
      <c r="R6" s="540"/>
      <c r="S6" s="541"/>
      <c r="T6" s="558" t="s">
        <v>14</v>
      </c>
      <c r="U6" s="558"/>
      <c r="V6" s="558" t="s">
        <v>15</v>
      </c>
      <c r="W6" s="558"/>
      <c r="X6" s="558" t="s">
        <v>16</v>
      </c>
      <c r="Y6" s="558"/>
      <c r="Z6" s="558"/>
      <c r="AA6" s="558"/>
      <c r="AB6" s="558"/>
      <c r="AC6" s="558"/>
      <c r="AD6" s="561" t="s">
        <v>17</v>
      </c>
      <c r="AE6" s="558"/>
      <c r="AF6" s="558"/>
      <c r="AG6" s="558"/>
      <c r="AH6" s="558"/>
      <c r="AI6" s="562" t="s">
        <v>18</v>
      </c>
      <c r="AJ6" s="562"/>
      <c r="AK6" s="562"/>
      <c r="AL6" s="562" t="s">
        <v>19</v>
      </c>
      <c r="AM6" s="562"/>
      <c r="AN6" s="562"/>
      <c r="AO6" s="550" t="s">
        <v>113</v>
      </c>
      <c r="AP6" s="551"/>
      <c r="AQ6" s="551"/>
      <c r="AR6" s="552"/>
      <c r="AS6" s="565" t="s">
        <v>268</v>
      </c>
      <c r="AT6" s="565"/>
      <c r="AU6" s="566"/>
    </row>
    <row r="7" spans="2:47">
      <c r="B7" s="534"/>
      <c r="C7" s="262"/>
      <c r="D7" s="571" t="s">
        <v>20</v>
      </c>
      <c r="E7" s="543"/>
      <c r="F7" s="543"/>
      <c r="G7" s="543"/>
      <c r="H7" s="573" t="s">
        <v>21</v>
      </c>
      <c r="I7" s="543"/>
      <c r="J7" s="543"/>
      <c r="K7" s="548"/>
      <c r="L7" s="542" t="s">
        <v>193</v>
      </c>
      <c r="M7" s="543"/>
      <c r="N7" s="543"/>
      <c r="O7" s="544"/>
      <c r="P7" s="543" t="s">
        <v>112</v>
      </c>
      <c r="Q7" s="543"/>
      <c r="R7" s="543"/>
      <c r="S7" s="548"/>
      <c r="T7" s="559"/>
      <c r="U7" s="559"/>
      <c r="V7" s="559"/>
      <c r="W7" s="559"/>
      <c r="X7" s="559"/>
      <c r="Y7" s="559"/>
      <c r="Z7" s="559"/>
      <c r="AA7" s="559"/>
      <c r="AB7" s="559"/>
      <c r="AC7" s="559"/>
      <c r="AD7" s="559"/>
      <c r="AE7" s="559"/>
      <c r="AF7" s="559"/>
      <c r="AG7" s="559"/>
      <c r="AH7" s="559"/>
      <c r="AI7" s="563"/>
      <c r="AJ7" s="563"/>
      <c r="AK7" s="563"/>
      <c r="AL7" s="563"/>
      <c r="AM7" s="563"/>
      <c r="AN7" s="563"/>
      <c r="AO7" s="553"/>
      <c r="AP7" s="554"/>
      <c r="AQ7" s="554"/>
      <c r="AR7" s="555"/>
      <c r="AS7" s="567"/>
      <c r="AT7" s="567"/>
      <c r="AU7" s="568"/>
    </row>
    <row r="8" spans="2:47" ht="14.25" thickBot="1">
      <c r="B8" s="535"/>
      <c r="C8" s="257"/>
      <c r="D8" s="572"/>
      <c r="E8" s="546"/>
      <c r="F8" s="546"/>
      <c r="G8" s="546"/>
      <c r="H8" s="574"/>
      <c r="I8" s="546"/>
      <c r="J8" s="546"/>
      <c r="K8" s="549"/>
      <c r="L8" s="545"/>
      <c r="M8" s="546"/>
      <c r="N8" s="546"/>
      <c r="O8" s="547"/>
      <c r="P8" s="546"/>
      <c r="Q8" s="546"/>
      <c r="R8" s="546"/>
      <c r="S8" s="549"/>
      <c r="T8" s="560"/>
      <c r="U8" s="560"/>
      <c r="V8" s="560"/>
      <c r="W8" s="560"/>
      <c r="X8" s="560"/>
      <c r="Y8" s="560"/>
      <c r="Z8" s="560"/>
      <c r="AA8" s="560"/>
      <c r="AB8" s="560"/>
      <c r="AC8" s="560"/>
      <c r="AD8" s="560"/>
      <c r="AE8" s="560"/>
      <c r="AF8" s="560"/>
      <c r="AG8" s="560"/>
      <c r="AH8" s="560"/>
      <c r="AI8" s="564"/>
      <c r="AJ8" s="564"/>
      <c r="AK8" s="564"/>
      <c r="AL8" s="564"/>
      <c r="AM8" s="564"/>
      <c r="AN8" s="564"/>
      <c r="AO8" s="545"/>
      <c r="AP8" s="546"/>
      <c r="AQ8" s="546"/>
      <c r="AR8" s="556"/>
      <c r="AS8" s="569"/>
      <c r="AT8" s="569"/>
      <c r="AU8" s="570"/>
    </row>
    <row r="9" spans="2:47" ht="22.5" customHeight="1" thickBot="1">
      <c r="B9" s="256" t="s">
        <v>117</v>
      </c>
      <c r="C9" s="257"/>
      <c r="D9" s="517" t="s">
        <v>23</v>
      </c>
      <c r="E9" s="518"/>
      <c r="F9" s="518"/>
      <c r="G9" s="519"/>
      <c r="H9" s="520" t="s">
        <v>24</v>
      </c>
      <c r="I9" s="518"/>
      <c r="J9" s="518"/>
      <c r="K9" s="521"/>
      <c r="L9" s="522" t="s">
        <v>36</v>
      </c>
      <c r="M9" s="518"/>
      <c r="N9" s="518"/>
      <c r="O9" s="519"/>
      <c r="P9" s="520" t="s">
        <v>37</v>
      </c>
      <c r="Q9" s="518"/>
      <c r="R9" s="518"/>
      <c r="S9" s="521"/>
      <c r="T9" s="523">
        <v>3</v>
      </c>
      <c r="U9" s="524"/>
      <c r="V9" s="523" t="s">
        <v>22</v>
      </c>
      <c r="W9" s="524"/>
      <c r="X9" s="525">
        <v>38559</v>
      </c>
      <c r="Y9" s="526"/>
      <c r="Z9" s="526"/>
      <c r="AA9" s="526"/>
      <c r="AB9" s="526"/>
      <c r="AC9" s="527"/>
      <c r="AD9" s="528">
        <v>987654321</v>
      </c>
      <c r="AE9" s="529"/>
      <c r="AF9" s="529"/>
      <c r="AG9" s="529"/>
      <c r="AH9" s="530"/>
      <c r="AI9" s="511">
        <v>175</v>
      </c>
      <c r="AJ9" s="512"/>
      <c r="AK9" s="513"/>
      <c r="AL9" s="511">
        <v>93</v>
      </c>
      <c r="AM9" s="512"/>
      <c r="AN9" s="513"/>
      <c r="AO9" s="536" t="str">
        <f t="shared" ref="AO9:AO33" si="0">IF(AL9&gt;90,"90kg超",IF(AL9&gt;81,"90kg",IF(AL9&gt;73,"81kg",IF(AL9&gt;66,"73kg",IF(AL9&gt;60,"66kg",IF(AL9&gt;55,"60kg",IF(AL9&gt;50,"55kg",IF(AL9&gt;10,"50kg",""))))))))</f>
        <v>90kg超</v>
      </c>
      <c r="AP9" s="537"/>
      <c r="AQ9" s="537"/>
      <c r="AR9" s="538"/>
      <c r="AS9" s="288" t="s">
        <v>266</v>
      </c>
      <c r="AT9" s="287" t="s">
        <v>243</v>
      </c>
      <c r="AU9" s="289" t="s">
        <v>267</v>
      </c>
    </row>
    <row r="10" spans="2:47" ht="30" customHeight="1" thickBot="1">
      <c r="B10" s="119">
        <v>1</v>
      </c>
      <c r="C10" s="133">
        <v>101</v>
      </c>
      <c r="D10" s="517"/>
      <c r="E10" s="518"/>
      <c r="F10" s="518"/>
      <c r="G10" s="519"/>
      <c r="H10" s="520"/>
      <c r="I10" s="518"/>
      <c r="J10" s="518"/>
      <c r="K10" s="521"/>
      <c r="L10" s="522"/>
      <c r="M10" s="518"/>
      <c r="N10" s="518"/>
      <c r="O10" s="519"/>
      <c r="P10" s="520"/>
      <c r="Q10" s="518"/>
      <c r="R10" s="518"/>
      <c r="S10" s="521"/>
      <c r="T10" s="523"/>
      <c r="U10" s="524"/>
      <c r="V10" s="523"/>
      <c r="W10" s="524"/>
      <c r="X10" s="525"/>
      <c r="Y10" s="526"/>
      <c r="Z10" s="526"/>
      <c r="AA10" s="526"/>
      <c r="AB10" s="526"/>
      <c r="AC10" s="527"/>
      <c r="AD10" s="528"/>
      <c r="AE10" s="529"/>
      <c r="AF10" s="529"/>
      <c r="AG10" s="529"/>
      <c r="AH10" s="530"/>
      <c r="AI10" s="511"/>
      <c r="AJ10" s="512"/>
      <c r="AK10" s="513"/>
      <c r="AL10" s="511"/>
      <c r="AM10" s="512"/>
      <c r="AN10" s="513"/>
      <c r="AO10" s="514" t="str">
        <f t="shared" si="0"/>
        <v/>
      </c>
      <c r="AP10" s="515"/>
      <c r="AQ10" s="515"/>
      <c r="AR10" s="516"/>
      <c r="AS10" s="288"/>
      <c r="AT10" s="287"/>
      <c r="AU10" s="289"/>
    </row>
    <row r="11" spans="2:47" ht="30" customHeight="1" thickBot="1">
      <c r="B11" s="119">
        <v>2</v>
      </c>
      <c r="C11" s="133">
        <v>102</v>
      </c>
      <c r="D11" s="517"/>
      <c r="E11" s="518"/>
      <c r="F11" s="518"/>
      <c r="G11" s="519"/>
      <c r="H11" s="520"/>
      <c r="I11" s="518"/>
      <c r="J11" s="518"/>
      <c r="K11" s="521"/>
      <c r="L11" s="522"/>
      <c r="M11" s="518"/>
      <c r="N11" s="518"/>
      <c r="O11" s="519"/>
      <c r="P11" s="520"/>
      <c r="Q11" s="518"/>
      <c r="R11" s="518"/>
      <c r="S11" s="521"/>
      <c r="T11" s="531"/>
      <c r="U11" s="532"/>
      <c r="V11" s="523"/>
      <c r="W11" s="524"/>
      <c r="X11" s="525"/>
      <c r="Y11" s="526"/>
      <c r="Z11" s="526"/>
      <c r="AA11" s="526"/>
      <c r="AB11" s="526"/>
      <c r="AC11" s="527"/>
      <c r="AD11" s="528"/>
      <c r="AE11" s="529"/>
      <c r="AF11" s="529"/>
      <c r="AG11" s="529"/>
      <c r="AH11" s="530"/>
      <c r="AI11" s="511"/>
      <c r="AJ11" s="512"/>
      <c r="AK11" s="513"/>
      <c r="AL11" s="511"/>
      <c r="AM11" s="512"/>
      <c r="AN11" s="513"/>
      <c r="AO11" s="514" t="str">
        <f t="shared" si="0"/>
        <v/>
      </c>
      <c r="AP11" s="515"/>
      <c r="AQ11" s="515"/>
      <c r="AR11" s="516"/>
      <c r="AS11" s="288"/>
      <c r="AT11" s="287"/>
      <c r="AU11" s="289"/>
    </row>
    <row r="12" spans="2:47" ht="30" customHeight="1" thickBot="1">
      <c r="B12" s="119">
        <v>3</v>
      </c>
      <c r="C12" s="133">
        <v>103</v>
      </c>
      <c r="D12" s="517"/>
      <c r="E12" s="518"/>
      <c r="F12" s="518"/>
      <c r="G12" s="519"/>
      <c r="H12" s="520"/>
      <c r="I12" s="518"/>
      <c r="J12" s="518"/>
      <c r="K12" s="521"/>
      <c r="L12" s="522"/>
      <c r="M12" s="518"/>
      <c r="N12" s="518"/>
      <c r="O12" s="519"/>
      <c r="P12" s="520"/>
      <c r="Q12" s="518"/>
      <c r="R12" s="518"/>
      <c r="S12" s="521"/>
      <c r="T12" s="531"/>
      <c r="U12" s="532"/>
      <c r="V12" s="523"/>
      <c r="W12" s="524"/>
      <c r="X12" s="525"/>
      <c r="Y12" s="526"/>
      <c r="Z12" s="526"/>
      <c r="AA12" s="526"/>
      <c r="AB12" s="526"/>
      <c r="AC12" s="527"/>
      <c r="AD12" s="528"/>
      <c r="AE12" s="529"/>
      <c r="AF12" s="529"/>
      <c r="AG12" s="529"/>
      <c r="AH12" s="530"/>
      <c r="AI12" s="511"/>
      <c r="AJ12" s="512"/>
      <c r="AK12" s="513"/>
      <c r="AL12" s="511"/>
      <c r="AM12" s="512"/>
      <c r="AN12" s="513"/>
      <c r="AO12" s="514" t="str">
        <f t="shared" si="0"/>
        <v/>
      </c>
      <c r="AP12" s="515"/>
      <c r="AQ12" s="515"/>
      <c r="AR12" s="516"/>
      <c r="AS12" s="288"/>
      <c r="AT12" s="287"/>
      <c r="AU12" s="289"/>
    </row>
    <row r="13" spans="2:47" ht="30" customHeight="1" thickBot="1">
      <c r="B13" s="119">
        <v>4</v>
      </c>
      <c r="C13" s="133">
        <v>104</v>
      </c>
      <c r="D13" s="517"/>
      <c r="E13" s="518"/>
      <c r="F13" s="518"/>
      <c r="G13" s="519"/>
      <c r="H13" s="520"/>
      <c r="I13" s="518"/>
      <c r="J13" s="518"/>
      <c r="K13" s="521"/>
      <c r="L13" s="522"/>
      <c r="M13" s="518"/>
      <c r="N13" s="518"/>
      <c r="O13" s="519"/>
      <c r="P13" s="520"/>
      <c r="Q13" s="518"/>
      <c r="R13" s="518"/>
      <c r="S13" s="521"/>
      <c r="T13" s="523"/>
      <c r="U13" s="524"/>
      <c r="V13" s="523"/>
      <c r="W13" s="524"/>
      <c r="X13" s="525"/>
      <c r="Y13" s="526"/>
      <c r="Z13" s="526"/>
      <c r="AA13" s="526"/>
      <c r="AB13" s="526"/>
      <c r="AC13" s="527"/>
      <c r="AD13" s="528"/>
      <c r="AE13" s="529"/>
      <c r="AF13" s="529"/>
      <c r="AG13" s="529"/>
      <c r="AH13" s="530"/>
      <c r="AI13" s="511"/>
      <c r="AJ13" s="512"/>
      <c r="AK13" s="513"/>
      <c r="AL13" s="511"/>
      <c r="AM13" s="512"/>
      <c r="AN13" s="513"/>
      <c r="AO13" s="514" t="str">
        <f t="shared" si="0"/>
        <v/>
      </c>
      <c r="AP13" s="515"/>
      <c r="AQ13" s="515"/>
      <c r="AR13" s="516"/>
      <c r="AS13" s="288"/>
      <c r="AT13" s="287"/>
      <c r="AU13" s="289"/>
    </row>
    <row r="14" spans="2:47" ht="30" customHeight="1" thickBot="1">
      <c r="B14" s="119">
        <v>5</v>
      </c>
      <c r="C14" s="133">
        <v>105</v>
      </c>
      <c r="D14" s="517"/>
      <c r="E14" s="518"/>
      <c r="F14" s="518"/>
      <c r="G14" s="519"/>
      <c r="H14" s="520"/>
      <c r="I14" s="518"/>
      <c r="J14" s="518"/>
      <c r="K14" s="521"/>
      <c r="L14" s="522"/>
      <c r="M14" s="518"/>
      <c r="N14" s="518"/>
      <c r="O14" s="519"/>
      <c r="P14" s="520"/>
      <c r="Q14" s="518"/>
      <c r="R14" s="518"/>
      <c r="S14" s="521"/>
      <c r="T14" s="523"/>
      <c r="U14" s="524"/>
      <c r="V14" s="523"/>
      <c r="W14" s="524"/>
      <c r="X14" s="525"/>
      <c r="Y14" s="526"/>
      <c r="Z14" s="526"/>
      <c r="AA14" s="526"/>
      <c r="AB14" s="526"/>
      <c r="AC14" s="527"/>
      <c r="AD14" s="528"/>
      <c r="AE14" s="529"/>
      <c r="AF14" s="529"/>
      <c r="AG14" s="529"/>
      <c r="AH14" s="530"/>
      <c r="AI14" s="511"/>
      <c r="AJ14" s="512"/>
      <c r="AK14" s="513"/>
      <c r="AL14" s="511"/>
      <c r="AM14" s="512"/>
      <c r="AN14" s="513"/>
      <c r="AO14" s="514" t="str">
        <f t="shared" si="0"/>
        <v/>
      </c>
      <c r="AP14" s="515"/>
      <c r="AQ14" s="515"/>
      <c r="AR14" s="516"/>
      <c r="AS14" s="288"/>
      <c r="AT14" s="287"/>
      <c r="AU14" s="289"/>
    </row>
    <row r="15" spans="2:47" ht="30" customHeight="1" thickBot="1">
      <c r="B15" s="119">
        <v>6</v>
      </c>
      <c r="C15" s="133">
        <v>106</v>
      </c>
      <c r="D15" s="517"/>
      <c r="E15" s="518"/>
      <c r="F15" s="518"/>
      <c r="G15" s="519"/>
      <c r="H15" s="520"/>
      <c r="I15" s="518"/>
      <c r="J15" s="518"/>
      <c r="K15" s="521"/>
      <c r="L15" s="522"/>
      <c r="M15" s="518"/>
      <c r="N15" s="518"/>
      <c r="O15" s="519"/>
      <c r="P15" s="520"/>
      <c r="Q15" s="518"/>
      <c r="R15" s="518"/>
      <c r="S15" s="521"/>
      <c r="T15" s="523"/>
      <c r="U15" s="524"/>
      <c r="V15" s="523"/>
      <c r="W15" s="524"/>
      <c r="X15" s="525"/>
      <c r="Y15" s="526"/>
      <c r="Z15" s="526"/>
      <c r="AA15" s="526"/>
      <c r="AB15" s="526"/>
      <c r="AC15" s="527"/>
      <c r="AD15" s="528"/>
      <c r="AE15" s="529"/>
      <c r="AF15" s="529"/>
      <c r="AG15" s="529"/>
      <c r="AH15" s="530"/>
      <c r="AI15" s="511"/>
      <c r="AJ15" s="512"/>
      <c r="AK15" s="513"/>
      <c r="AL15" s="511"/>
      <c r="AM15" s="512"/>
      <c r="AN15" s="513"/>
      <c r="AO15" s="514" t="str">
        <f t="shared" si="0"/>
        <v/>
      </c>
      <c r="AP15" s="515"/>
      <c r="AQ15" s="515"/>
      <c r="AR15" s="516"/>
      <c r="AS15" s="288"/>
      <c r="AT15" s="287"/>
      <c r="AU15" s="289"/>
    </row>
    <row r="16" spans="2:47" ht="30" customHeight="1" thickBot="1">
      <c r="B16" s="119">
        <v>7</v>
      </c>
      <c r="C16" s="133">
        <v>107</v>
      </c>
      <c r="D16" s="517"/>
      <c r="E16" s="518"/>
      <c r="F16" s="518"/>
      <c r="G16" s="519"/>
      <c r="H16" s="520"/>
      <c r="I16" s="518"/>
      <c r="J16" s="518"/>
      <c r="K16" s="521"/>
      <c r="L16" s="522"/>
      <c r="M16" s="518"/>
      <c r="N16" s="518"/>
      <c r="O16" s="519"/>
      <c r="P16" s="520"/>
      <c r="Q16" s="518"/>
      <c r="R16" s="518"/>
      <c r="S16" s="521"/>
      <c r="T16" s="523"/>
      <c r="U16" s="524"/>
      <c r="V16" s="523"/>
      <c r="W16" s="524"/>
      <c r="X16" s="525"/>
      <c r="Y16" s="526"/>
      <c r="Z16" s="526"/>
      <c r="AA16" s="526"/>
      <c r="AB16" s="526"/>
      <c r="AC16" s="527"/>
      <c r="AD16" s="528"/>
      <c r="AE16" s="529"/>
      <c r="AF16" s="529"/>
      <c r="AG16" s="529"/>
      <c r="AH16" s="530"/>
      <c r="AI16" s="511"/>
      <c r="AJ16" s="512"/>
      <c r="AK16" s="513"/>
      <c r="AL16" s="511"/>
      <c r="AM16" s="512"/>
      <c r="AN16" s="513"/>
      <c r="AO16" s="514" t="str">
        <f t="shared" si="0"/>
        <v/>
      </c>
      <c r="AP16" s="515"/>
      <c r="AQ16" s="515"/>
      <c r="AR16" s="516"/>
      <c r="AS16" s="288"/>
      <c r="AT16" s="287"/>
      <c r="AU16" s="289"/>
    </row>
    <row r="17" spans="2:47" ht="30" customHeight="1" thickBot="1">
      <c r="B17" s="119">
        <v>8</v>
      </c>
      <c r="C17" s="133">
        <v>108</v>
      </c>
      <c r="D17" s="517"/>
      <c r="E17" s="518"/>
      <c r="F17" s="518"/>
      <c r="G17" s="519"/>
      <c r="H17" s="520"/>
      <c r="I17" s="518"/>
      <c r="J17" s="518"/>
      <c r="K17" s="521"/>
      <c r="L17" s="522"/>
      <c r="M17" s="518"/>
      <c r="N17" s="518"/>
      <c r="O17" s="519"/>
      <c r="P17" s="520"/>
      <c r="Q17" s="518"/>
      <c r="R17" s="518"/>
      <c r="S17" s="521"/>
      <c r="T17" s="523"/>
      <c r="U17" s="524"/>
      <c r="V17" s="523"/>
      <c r="W17" s="524"/>
      <c r="X17" s="525"/>
      <c r="Y17" s="526"/>
      <c r="Z17" s="526"/>
      <c r="AA17" s="526"/>
      <c r="AB17" s="526"/>
      <c r="AC17" s="527"/>
      <c r="AD17" s="528"/>
      <c r="AE17" s="529"/>
      <c r="AF17" s="529"/>
      <c r="AG17" s="529"/>
      <c r="AH17" s="530"/>
      <c r="AI17" s="511"/>
      <c r="AJ17" s="512"/>
      <c r="AK17" s="513"/>
      <c r="AL17" s="511"/>
      <c r="AM17" s="512"/>
      <c r="AN17" s="513"/>
      <c r="AO17" s="514" t="str">
        <f t="shared" si="0"/>
        <v/>
      </c>
      <c r="AP17" s="515"/>
      <c r="AQ17" s="515"/>
      <c r="AR17" s="516"/>
      <c r="AS17" s="288"/>
      <c r="AT17" s="287"/>
      <c r="AU17" s="289"/>
    </row>
    <row r="18" spans="2:47" ht="30" customHeight="1" thickBot="1">
      <c r="B18" s="119">
        <v>9</v>
      </c>
      <c r="C18" s="133">
        <v>109</v>
      </c>
      <c r="D18" s="517"/>
      <c r="E18" s="518"/>
      <c r="F18" s="518"/>
      <c r="G18" s="519"/>
      <c r="H18" s="520"/>
      <c r="I18" s="518"/>
      <c r="J18" s="518"/>
      <c r="K18" s="521"/>
      <c r="L18" s="522"/>
      <c r="M18" s="518"/>
      <c r="N18" s="518"/>
      <c r="O18" s="519"/>
      <c r="P18" s="520"/>
      <c r="Q18" s="518"/>
      <c r="R18" s="518"/>
      <c r="S18" s="521"/>
      <c r="T18" s="523"/>
      <c r="U18" s="524"/>
      <c r="V18" s="523"/>
      <c r="W18" s="524"/>
      <c r="X18" s="525"/>
      <c r="Y18" s="526"/>
      <c r="Z18" s="526"/>
      <c r="AA18" s="526"/>
      <c r="AB18" s="526"/>
      <c r="AC18" s="527"/>
      <c r="AD18" s="528"/>
      <c r="AE18" s="529"/>
      <c r="AF18" s="529"/>
      <c r="AG18" s="529"/>
      <c r="AH18" s="530"/>
      <c r="AI18" s="511"/>
      <c r="AJ18" s="512"/>
      <c r="AK18" s="513"/>
      <c r="AL18" s="511"/>
      <c r="AM18" s="512"/>
      <c r="AN18" s="513"/>
      <c r="AO18" s="514" t="str">
        <f t="shared" si="0"/>
        <v/>
      </c>
      <c r="AP18" s="515"/>
      <c r="AQ18" s="515"/>
      <c r="AR18" s="516"/>
      <c r="AS18" s="288"/>
      <c r="AT18" s="287"/>
      <c r="AU18" s="289"/>
    </row>
    <row r="19" spans="2:47" ht="30" customHeight="1" thickBot="1">
      <c r="B19" s="119">
        <v>10</v>
      </c>
      <c r="C19" s="133">
        <v>110</v>
      </c>
      <c r="D19" s="517"/>
      <c r="E19" s="518"/>
      <c r="F19" s="518"/>
      <c r="G19" s="519"/>
      <c r="H19" s="520"/>
      <c r="I19" s="518"/>
      <c r="J19" s="518"/>
      <c r="K19" s="521"/>
      <c r="L19" s="522"/>
      <c r="M19" s="518"/>
      <c r="N19" s="518"/>
      <c r="O19" s="519"/>
      <c r="P19" s="520"/>
      <c r="Q19" s="518"/>
      <c r="R19" s="518"/>
      <c r="S19" s="521"/>
      <c r="T19" s="523"/>
      <c r="U19" s="524"/>
      <c r="V19" s="523"/>
      <c r="W19" s="524"/>
      <c r="X19" s="525"/>
      <c r="Y19" s="526"/>
      <c r="Z19" s="526"/>
      <c r="AA19" s="526"/>
      <c r="AB19" s="526"/>
      <c r="AC19" s="527"/>
      <c r="AD19" s="528"/>
      <c r="AE19" s="529"/>
      <c r="AF19" s="529"/>
      <c r="AG19" s="529"/>
      <c r="AH19" s="530"/>
      <c r="AI19" s="511"/>
      <c r="AJ19" s="512"/>
      <c r="AK19" s="513"/>
      <c r="AL19" s="511"/>
      <c r="AM19" s="512"/>
      <c r="AN19" s="513"/>
      <c r="AO19" s="514" t="str">
        <f t="shared" si="0"/>
        <v/>
      </c>
      <c r="AP19" s="515"/>
      <c r="AQ19" s="515"/>
      <c r="AR19" s="516"/>
      <c r="AS19" s="288"/>
      <c r="AT19" s="287"/>
      <c r="AU19" s="289"/>
    </row>
    <row r="20" spans="2:47" ht="30" customHeight="1" thickBot="1">
      <c r="B20" s="119">
        <v>11</v>
      </c>
      <c r="C20" s="133">
        <v>111</v>
      </c>
      <c r="D20" s="517"/>
      <c r="E20" s="518"/>
      <c r="F20" s="518"/>
      <c r="G20" s="519"/>
      <c r="H20" s="520"/>
      <c r="I20" s="518"/>
      <c r="J20" s="518"/>
      <c r="K20" s="521"/>
      <c r="L20" s="522"/>
      <c r="M20" s="518"/>
      <c r="N20" s="518"/>
      <c r="O20" s="519"/>
      <c r="P20" s="520"/>
      <c r="Q20" s="518"/>
      <c r="R20" s="518"/>
      <c r="S20" s="521"/>
      <c r="T20" s="531"/>
      <c r="U20" s="532"/>
      <c r="V20" s="523"/>
      <c r="W20" s="524"/>
      <c r="X20" s="525"/>
      <c r="Y20" s="526"/>
      <c r="Z20" s="526"/>
      <c r="AA20" s="526"/>
      <c r="AB20" s="526"/>
      <c r="AC20" s="527"/>
      <c r="AD20" s="528"/>
      <c r="AE20" s="529"/>
      <c r="AF20" s="529"/>
      <c r="AG20" s="529"/>
      <c r="AH20" s="530"/>
      <c r="AI20" s="511"/>
      <c r="AJ20" s="512"/>
      <c r="AK20" s="513"/>
      <c r="AL20" s="511"/>
      <c r="AM20" s="512"/>
      <c r="AN20" s="513"/>
      <c r="AO20" s="514" t="str">
        <f t="shared" si="0"/>
        <v/>
      </c>
      <c r="AP20" s="515"/>
      <c r="AQ20" s="515"/>
      <c r="AR20" s="516"/>
      <c r="AS20" s="288"/>
      <c r="AT20" s="287"/>
      <c r="AU20" s="289"/>
    </row>
    <row r="21" spans="2:47" ht="30" customHeight="1" thickBot="1">
      <c r="B21" s="119">
        <v>12</v>
      </c>
      <c r="C21" s="133">
        <v>112</v>
      </c>
      <c r="D21" s="517"/>
      <c r="E21" s="518"/>
      <c r="F21" s="518"/>
      <c r="G21" s="519"/>
      <c r="H21" s="520"/>
      <c r="I21" s="518"/>
      <c r="J21" s="518"/>
      <c r="K21" s="521"/>
      <c r="L21" s="522"/>
      <c r="M21" s="518"/>
      <c r="N21" s="518"/>
      <c r="O21" s="519"/>
      <c r="P21" s="520"/>
      <c r="Q21" s="518"/>
      <c r="R21" s="518"/>
      <c r="S21" s="521"/>
      <c r="T21" s="531"/>
      <c r="U21" s="532"/>
      <c r="V21" s="523"/>
      <c r="W21" s="524"/>
      <c r="X21" s="525"/>
      <c r="Y21" s="526"/>
      <c r="Z21" s="526"/>
      <c r="AA21" s="526"/>
      <c r="AB21" s="526"/>
      <c r="AC21" s="527"/>
      <c r="AD21" s="528"/>
      <c r="AE21" s="529"/>
      <c r="AF21" s="529"/>
      <c r="AG21" s="529"/>
      <c r="AH21" s="530"/>
      <c r="AI21" s="511"/>
      <c r="AJ21" s="512"/>
      <c r="AK21" s="513"/>
      <c r="AL21" s="511"/>
      <c r="AM21" s="512"/>
      <c r="AN21" s="513"/>
      <c r="AO21" s="514" t="str">
        <f t="shared" si="0"/>
        <v/>
      </c>
      <c r="AP21" s="515"/>
      <c r="AQ21" s="515"/>
      <c r="AR21" s="516"/>
      <c r="AS21" s="288"/>
      <c r="AT21" s="287"/>
      <c r="AU21" s="289"/>
    </row>
    <row r="22" spans="2:47" ht="30" customHeight="1" thickBot="1">
      <c r="B22" s="119">
        <v>13</v>
      </c>
      <c r="C22" s="133">
        <v>113</v>
      </c>
      <c r="D22" s="517"/>
      <c r="E22" s="518"/>
      <c r="F22" s="518"/>
      <c r="G22" s="519"/>
      <c r="H22" s="520"/>
      <c r="I22" s="518"/>
      <c r="J22" s="518"/>
      <c r="K22" s="521"/>
      <c r="L22" s="522"/>
      <c r="M22" s="518"/>
      <c r="N22" s="518"/>
      <c r="O22" s="519"/>
      <c r="P22" s="520"/>
      <c r="Q22" s="518"/>
      <c r="R22" s="518"/>
      <c r="S22" s="521"/>
      <c r="T22" s="523"/>
      <c r="U22" s="524"/>
      <c r="V22" s="523"/>
      <c r="W22" s="524"/>
      <c r="X22" s="525"/>
      <c r="Y22" s="526"/>
      <c r="Z22" s="526"/>
      <c r="AA22" s="526"/>
      <c r="AB22" s="526"/>
      <c r="AC22" s="527"/>
      <c r="AD22" s="528"/>
      <c r="AE22" s="529"/>
      <c r="AF22" s="529"/>
      <c r="AG22" s="529"/>
      <c r="AH22" s="530"/>
      <c r="AI22" s="511"/>
      <c r="AJ22" s="512"/>
      <c r="AK22" s="513"/>
      <c r="AL22" s="511"/>
      <c r="AM22" s="512"/>
      <c r="AN22" s="513"/>
      <c r="AO22" s="514" t="str">
        <f t="shared" si="0"/>
        <v/>
      </c>
      <c r="AP22" s="515"/>
      <c r="AQ22" s="515"/>
      <c r="AR22" s="516"/>
      <c r="AS22" s="288"/>
      <c r="AT22" s="287"/>
      <c r="AU22" s="289"/>
    </row>
    <row r="23" spans="2:47" ht="30" customHeight="1" thickBot="1">
      <c r="B23" s="119">
        <v>14</v>
      </c>
      <c r="C23" s="133">
        <v>114</v>
      </c>
      <c r="D23" s="517"/>
      <c r="E23" s="518"/>
      <c r="F23" s="518"/>
      <c r="G23" s="519"/>
      <c r="H23" s="520"/>
      <c r="I23" s="518"/>
      <c r="J23" s="518"/>
      <c r="K23" s="521"/>
      <c r="L23" s="522"/>
      <c r="M23" s="518"/>
      <c r="N23" s="518"/>
      <c r="O23" s="519"/>
      <c r="P23" s="520"/>
      <c r="Q23" s="518"/>
      <c r="R23" s="518"/>
      <c r="S23" s="521"/>
      <c r="T23" s="523"/>
      <c r="U23" s="524"/>
      <c r="V23" s="523"/>
      <c r="W23" s="524"/>
      <c r="X23" s="525"/>
      <c r="Y23" s="526"/>
      <c r="Z23" s="526"/>
      <c r="AA23" s="526"/>
      <c r="AB23" s="526"/>
      <c r="AC23" s="527"/>
      <c r="AD23" s="528"/>
      <c r="AE23" s="529"/>
      <c r="AF23" s="529"/>
      <c r="AG23" s="529"/>
      <c r="AH23" s="530"/>
      <c r="AI23" s="511"/>
      <c r="AJ23" s="512"/>
      <c r="AK23" s="513"/>
      <c r="AL23" s="511"/>
      <c r="AM23" s="512"/>
      <c r="AN23" s="513"/>
      <c r="AO23" s="514" t="str">
        <f t="shared" si="0"/>
        <v/>
      </c>
      <c r="AP23" s="515"/>
      <c r="AQ23" s="515"/>
      <c r="AR23" s="516"/>
      <c r="AS23" s="288"/>
      <c r="AT23" s="287"/>
      <c r="AU23" s="289"/>
    </row>
    <row r="24" spans="2:47" ht="30" customHeight="1" thickBot="1">
      <c r="B24" s="119">
        <v>15</v>
      </c>
      <c r="C24" s="133">
        <v>115</v>
      </c>
      <c r="D24" s="517"/>
      <c r="E24" s="518"/>
      <c r="F24" s="518"/>
      <c r="G24" s="519"/>
      <c r="H24" s="520"/>
      <c r="I24" s="518"/>
      <c r="J24" s="518"/>
      <c r="K24" s="521"/>
      <c r="L24" s="522"/>
      <c r="M24" s="518"/>
      <c r="N24" s="518"/>
      <c r="O24" s="519"/>
      <c r="P24" s="520"/>
      <c r="Q24" s="518"/>
      <c r="R24" s="518"/>
      <c r="S24" s="521"/>
      <c r="T24" s="523"/>
      <c r="U24" s="524"/>
      <c r="V24" s="523"/>
      <c r="W24" s="524"/>
      <c r="X24" s="525"/>
      <c r="Y24" s="526"/>
      <c r="Z24" s="526"/>
      <c r="AA24" s="526"/>
      <c r="AB24" s="526"/>
      <c r="AC24" s="527"/>
      <c r="AD24" s="528"/>
      <c r="AE24" s="529"/>
      <c r="AF24" s="529"/>
      <c r="AG24" s="529"/>
      <c r="AH24" s="530"/>
      <c r="AI24" s="511"/>
      <c r="AJ24" s="512"/>
      <c r="AK24" s="513"/>
      <c r="AL24" s="511"/>
      <c r="AM24" s="512"/>
      <c r="AN24" s="513"/>
      <c r="AO24" s="514" t="str">
        <f t="shared" si="0"/>
        <v/>
      </c>
      <c r="AP24" s="515"/>
      <c r="AQ24" s="515"/>
      <c r="AR24" s="516"/>
      <c r="AS24" s="288"/>
      <c r="AT24" s="287"/>
      <c r="AU24" s="289"/>
    </row>
    <row r="25" spans="2:47" ht="30" customHeight="1" thickBot="1">
      <c r="B25" s="119">
        <v>16</v>
      </c>
      <c r="C25" s="133">
        <v>116</v>
      </c>
      <c r="D25" s="517"/>
      <c r="E25" s="518"/>
      <c r="F25" s="518"/>
      <c r="G25" s="519"/>
      <c r="H25" s="520"/>
      <c r="I25" s="518"/>
      <c r="J25" s="518"/>
      <c r="K25" s="521"/>
      <c r="L25" s="522"/>
      <c r="M25" s="518"/>
      <c r="N25" s="518"/>
      <c r="O25" s="519"/>
      <c r="P25" s="520"/>
      <c r="Q25" s="518"/>
      <c r="R25" s="518"/>
      <c r="S25" s="521"/>
      <c r="T25" s="523"/>
      <c r="U25" s="524"/>
      <c r="V25" s="523"/>
      <c r="W25" s="524"/>
      <c r="X25" s="525"/>
      <c r="Y25" s="526"/>
      <c r="Z25" s="526"/>
      <c r="AA25" s="526"/>
      <c r="AB25" s="526"/>
      <c r="AC25" s="527"/>
      <c r="AD25" s="528"/>
      <c r="AE25" s="529"/>
      <c r="AF25" s="529"/>
      <c r="AG25" s="529"/>
      <c r="AH25" s="530"/>
      <c r="AI25" s="511"/>
      <c r="AJ25" s="512"/>
      <c r="AK25" s="513"/>
      <c r="AL25" s="511"/>
      <c r="AM25" s="512"/>
      <c r="AN25" s="513"/>
      <c r="AO25" s="514" t="str">
        <f t="shared" si="0"/>
        <v/>
      </c>
      <c r="AP25" s="515"/>
      <c r="AQ25" s="515"/>
      <c r="AR25" s="516"/>
      <c r="AS25" s="288"/>
      <c r="AT25" s="287"/>
      <c r="AU25" s="289"/>
    </row>
    <row r="26" spans="2:47" ht="30" customHeight="1" thickBot="1">
      <c r="B26" s="119">
        <v>17</v>
      </c>
      <c r="C26" s="133">
        <v>117</v>
      </c>
      <c r="D26" s="517"/>
      <c r="E26" s="518"/>
      <c r="F26" s="518"/>
      <c r="G26" s="519"/>
      <c r="H26" s="520"/>
      <c r="I26" s="518"/>
      <c r="J26" s="518"/>
      <c r="K26" s="521"/>
      <c r="L26" s="522"/>
      <c r="M26" s="518"/>
      <c r="N26" s="518"/>
      <c r="O26" s="519"/>
      <c r="P26" s="520"/>
      <c r="Q26" s="518"/>
      <c r="R26" s="518"/>
      <c r="S26" s="521"/>
      <c r="T26" s="523"/>
      <c r="U26" s="524"/>
      <c r="V26" s="523"/>
      <c r="W26" s="524"/>
      <c r="X26" s="525"/>
      <c r="Y26" s="526"/>
      <c r="Z26" s="526"/>
      <c r="AA26" s="526"/>
      <c r="AB26" s="526"/>
      <c r="AC26" s="527"/>
      <c r="AD26" s="528"/>
      <c r="AE26" s="529"/>
      <c r="AF26" s="529"/>
      <c r="AG26" s="529"/>
      <c r="AH26" s="530"/>
      <c r="AI26" s="511"/>
      <c r="AJ26" s="512"/>
      <c r="AK26" s="513"/>
      <c r="AL26" s="511"/>
      <c r="AM26" s="512"/>
      <c r="AN26" s="513"/>
      <c r="AO26" s="514" t="str">
        <f t="shared" si="0"/>
        <v/>
      </c>
      <c r="AP26" s="515"/>
      <c r="AQ26" s="515"/>
      <c r="AR26" s="516"/>
      <c r="AS26" s="288"/>
      <c r="AT26" s="287"/>
      <c r="AU26" s="289"/>
    </row>
    <row r="27" spans="2:47" ht="30" customHeight="1" thickBot="1">
      <c r="B27" s="119">
        <v>18</v>
      </c>
      <c r="C27" s="133">
        <v>118</v>
      </c>
      <c r="D27" s="517"/>
      <c r="E27" s="518"/>
      <c r="F27" s="518"/>
      <c r="G27" s="519"/>
      <c r="H27" s="520"/>
      <c r="I27" s="518"/>
      <c r="J27" s="518"/>
      <c r="K27" s="521"/>
      <c r="L27" s="522"/>
      <c r="M27" s="518"/>
      <c r="N27" s="518"/>
      <c r="O27" s="519"/>
      <c r="P27" s="520"/>
      <c r="Q27" s="518"/>
      <c r="R27" s="518"/>
      <c r="S27" s="521"/>
      <c r="T27" s="523"/>
      <c r="U27" s="524"/>
      <c r="V27" s="523"/>
      <c r="W27" s="524"/>
      <c r="X27" s="525"/>
      <c r="Y27" s="526"/>
      <c r="Z27" s="526"/>
      <c r="AA27" s="526"/>
      <c r="AB27" s="526"/>
      <c r="AC27" s="527"/>
      <c r="AD27" s="528"/>
      <c r="AE27" s="529"/>
      <c r="AF27" s="529"/>
      <c r="AG27" s="529"/>
      <c r="AH27" s="530"/>
      <c r="AI27" s="511"/>
      <c r="AJ27" s="512"/>
      <c r="AK27" s="513"/>
      <c r="AL27" s="511"/>
      <c r="AM27" s="512"/>
      <c r="AN27" s="513"/>
      <c r="AO27" s="514" t="str">
        <f t="shared" si="0"/>
        <v/>
      </c>
      <c r="AP27" s="515"/>
      <c r="AQ27" s="515"/>
      <c r="AR27" s="516"/>
      <c r="AS27" s="288"/>
      <c r="AT27" s="287"/>
      <c r="AU27" s="289"/>
    </row>
    <row r="28" spans="2:47" ht="30" customHeight="1" thickBot="1">
      <c r="B28" s="119">
        <v>19</v>
      </c>
      <c r="C28" s="133">
        <v>119</v>
      </c>
      <c r="D28" s="517"/>
      <c r="E28" s="518"/>
      <c r="F28" s="518"/>
      <c r="G28" s="519"/>
      <c r="H28" s="520"/>
      <c r="I28" s="518"/>
      <c r="J28" s="518"/>
      <c r="K28" s="521"/>
      <c r="L28" s="522"/>
      <c r="M28" s="518"/>
      <c r="N28" s="518"/>
      <c r="O28" s="519"/>
      <c r="P28" s="520"/>
      <c r="Q28" s="518"/>
      <c r="R28" s="518"/>
      <c r="S28" s="521"/>
      <c r="T28" s="523"/>
      <c r="U28" s="524"/>
      <c r="V28" s="523"/>
      <c r="W28" s="524"/>
      <c r="X28" s="525"/>
      <c r="Y28" s="526"/>
      <c r="Z28" s="526"/>
      <c r="AA28" s="526"/>
      <c r="AB28" s="526"/>
      <c r="AC28" s="527"/>
      <c r="AD28" s="528"/>
      <c r="AE28" s="529"/>
      <c r="AF28" s="529"/>
      <c r="AG28" s="529"/>
      <c r="AH28" s="530"/>
      <c r="AI28" s="511"/>
      <c r="AJ28" s="512"/>
      <c r="AK28" s="513"/>
      <c r="AL28" s="511"/>
      <c r="AM28" s="512"/>
      <c r="AN28" s="513"/>
      <c r="AO28" s="514" t="str">
        <f t="shared" si="0"/>
        <v/>
      </c>
      <c r="AP28" s="515"/>
      <c r="AQ28" s="515"/>
      <c r="AR28" s="516"/>
      <c r="AS28" s="288"/>
      <c r="AT28" s="287"/>
      <c r="AU28" s="289"/>
    </row>
    <row r="29" spans="2:47" ht="30" customHeight="1" thickBot="1">
      <c r="B29" s="119">
        <v>20</v>
      </c>
      <c r="C29" s="133">
        <v>120</v>
      </c>
      <c r="D29" s="517"/>
      <c r="E29" s="518"/>
      <c r="F29" s="518"/>
      <c r="G29" s="519"/>
      <c r="H29" s="520"/>
      <c r="I29" s="518"/>
      <c r="J29" s="518"/>
      <c r="K29" s="521"/>
      <c r="L29" s="522"/>
      <c r="M29" s="518"/>
      <c r="N29" s="518"/>
      <c r="O29" s="519"/>
      <c r="P29" s="520"/>
      <c r="Q29" s="518"/>
      <c r="R29" s="518"/>
      <c r="S29" s="521"/>
      <c r="T29" s="523"/>
      <c r="U29" s="524"/>
      <c r="V29" s="523"/>
      <c r="W29" s="524"/>
      <c r="X29" s="525"/>
      <c r="Y29" s="526"/>
      <c r="Z29" s="526"/>
      <c r="AA29" s="526"/>
      <c r="AB29" s="526"/>
      <c r="AC29" s="527"/>
      <c r="AD29" s="528"/>
      <c r="AE29" s="529"/>
      <c r="AF29" s="529"/>
      <c r="AG29" s="529"/>
      <c r="AH29" s="530"/>
      <c r="AI29" s="511"/>
      <c r="AJ29" s="512"/>
      <c r="AK29" s="513"/>
      <c r="AL29" s="511"/>
      <c r="AM29" s="512"/>
      <c r="AN29" s="513"/>
      <c r="AO29" s="514" t="str">
        <f t="shared" si="0"/>
        <v/>
      </c>
      <c r="AP29" s="515"/>
      <c r="AQ29" s="515"/>
      <c r="AR29" s="516"/>
      <c r="AS29" s="288"/>
      <c r="AT29" s="287"/>
      <c r="AU29" s="289"/>
    </row>
    <row r="30" spans="2:47" ht="30" customHeight="1" thickBot="1">
      <c r="B30" s="119">
        <v>21</v>
      </c>
      <c r="C30" s="133">
        <v>121</v>
      </c>
      <c r="D30" s="517"/>
      <c r="E30" s="518"/>
      <c r="F30" s="518"/>
      <c r="G30" s="519"/>
      <c r="H30" s="520"/>
      <c r="I30" s="518"/>
      <c r="J30" s="518"/>
      <c r="K30" s="521"/>
      <c r="L30" s="522"/>
      <c r="M30" s="518"/>
      <c r="N30" s="518"/>
      <c r="O30" s="519"/>
      <c r="P30" s="520"/>
      <c r="Q30" s="518"/>
      <c r="R30" s="518"/>
      <c r="S30" s="521"/>
      <c r="T30" s="523"/>
      <c r="U30" s="524"/>
      <c r="V30" s="523"/>
      <c r="W30" s="524"/>
      <c r="X30" s="525"/>
      <c r="Y30" s="526"/>
      <c r="Z30" s="526"/>
      <c r="AA30" s="526"/>
      <c r="AB30" s="526"/>
      <c r="AC30" s="527"/>
      <c r="AD30" s="528"/>
      <c r="AE30" s="529"/>
      <c r="AF30" s="529"/>
      <c r="AG30" s="529"/>
      <c r="AH30" s="530"/>
      <c r="AI30" s="511"/>
      <c r="AJ30" s="512"/>
      <c r="AK30" s="513"/>
      <c r="AL30" s="511"/>
      <c r="AM30" s="512"/>
      <c r="AN30" s="513"/>
      <c r="AO30" s="514" t="str">
        <f t="shared" si="0"/>
        <v/>
      </c>
      <c r="AP30" s="515"/>
      <c r="AQ30" s="515"/>
      <c r="AR30" s="516"/>
      <c r="AS30" s="288"/>
      <c r="AT30" s="287"/>
      <c r="AU30" s="289"/>
    </row>
    <row r="31" spans="2:47" ht="30" customHeight="1" thickBot="1">
      <c r="B31" s="119">
        <v>22</v>
      </c>
      <c r="C31" s="133">
        <v>121</v>
      </c>
      <c r="D31" s="517"/>
      <c r="E31" s="518"/>
      <c r="F31" s="518"/>
      <c r="G31" s="519"/>
      <c r="H31" s="520"/>
      <c r="I31" s="518"/>
      <c r="J31" s="518"/>
      <c r="K31" s="521"/>
      <c r="L31" s="522"/>
      <c r="M31" s="518"/>
      <c r="N31" s="518"/>
      <c r="O31" s="519"/>
      <c r="P31" s="520"/>
      <c r="Q31" s="518"/>
      <c r="R31" s="518"/>
      <c r="S31" s="521"/>
      <c r="T31" s="523"/>
      <c r="U31" s="524"/>
      <c r="V31" s="523"/>
      <c r="W31" s="524"/>
      <c r="X31" s="525"/>
      <c r="Y31" s="526"/>
      <c r="Z31" s="526"/>
      <c r="AA31" s="526"/>
      <c r="AB31" s="526"/>
      <c r="AC31" s="527"/>
      <c r="AD31" s="528"/>
      <c r="AE31" s="529"/>
      <c r="AF31" s="529"/>
      <c r="AG31" s="529"/>
      <c r="AH31" s="530"/>
      <c r="AI31" s="511"/>
      <c r="AJ31" s="512"/>
      <c r="AK31" s="513"/>
      <c r="AL31" s="511"/>
      <c r="AM31" s="512"/>
      <c r="AN31" s="513"/>
      <c r="AO31" s="514" t="str">
        <f t="shared" si="0"/>
        <v/>
      </c>
      <c r="AP31" s="515"/>
      <c r="AQ31" s="515"/>
      <c r="AR31" s="516"/>
      <c r="AS31" s="288"/>
      <c r="AT31" s="287"/>
      <c r="AU31" s="289"/>
    </row>
    <row r="32" spans="2:47" ht="30" customHeight="1" thickBot="1">
      <c r="B32" s="119">
        <v>23</v>
      </c>
      <c r="C32" s="133">
        <v>121</v>
      </c>
      <c r="D32" s="517"/>
      <c r="E32" s="518"/>
      <c r="F32" s="518"/>
      <c r="G32" s="519"/>
      <c r="H32" s="520"/>
      <c r="I32" s="518"/>
      <c r="J32" s="518"/>
      <c r="K32" s="521"/>
      <c r="L32" s="522"/>
      <c r="M32" s="518"/>
      <c r="N32" s="518"/>
      <c r="O32" s="519"/>
      <c r="P32" s="520"/>
      <c r="Q32" s="518"/>
      <c r="R32" s="518"/>
      <c r="S32" s="521"/>
      <c r="T32" s="523"/>
      <c r="U32" s="524"/>
      <c r="V32" s="523"/>
      <c r="W32" s="524"/>
      <c r="X32" s="525"/>
      <c r="Y32" s="526"/>
      <c r="Z32" s="526"/>
      <c r="AA32" s="526"/>
      <c r="AB32" s="526"/>
      <c r="AC32" s="527"/>
      <c r="AD32" s="528"/>
      <c r="AE32" s="529"/>
      <c r="AF32" s="529"/>
      <c r="AG32" s="529"/>
      <c r="AH32" s="530"/>
      <c r="AI32" s="511"/>
      <c r="AJ32" s="512"/>
      <c r="AK32" s="513"/>
      <c r="AL32" s="511"/>
      <c r="AM32" s="512"/>
      <c r="AN32" s="513"/>
      <c r="AO32" s="514" t="str">
        <f t="shared" si="0"/>
        <v/>
      </c>
      <c r="AP32" s="515"/>
      <c r="AQ32" s="515"/>
      <c r="AR32" s="516"/>
      <c r="AS32" s="288"/>
      <c r="AT32" s="287"/>
      <c r="AU32" s="289"/>
    </row>
    <row r="33" spans="2:47" ht="30" customHeight="1" thickBot="1">
      <c r="B33" s="119">
        <v>24</v>
      </c>
      <c r="C33" s="133">
        <v>121</v>
      </c>
      <c r="D33" s="517"/>
      <c r="E33" s="518"/>
      <c r="F33" s="518"/>
      <c r="G33" s="519"/>
      <c r="H33" s="520"/>
      <c r="I33" s="518"/>
      <c r="J33" s="518"/>
      <c r="K33" s="521"/>
      <c r="L33" s="522"/>
      <c r="M33" s="518"/>
      <c r="N33" s="518"/>
      <c r="O33" s="519"/>
      <c r="P33" s="520"/>
      <c r="Q33" s="518"/>
      <c r="R33" s="518"/>
      <c r="S33" s="521"/>
      <c r="T33" s="523"/>
      <c r="U33" s="524"/>
      <c r="V33" s="523"/>
      <c r="W33" s="524"/>
      <c r="X33" s="525"/>
      <c r="Y33" s="526"/>
      <c r="Z33" s="526"/>
      <c r="AA33" s="526"/>
      <c r="AB33" s="526"/>
      <c r="AC33" s="527"/>
      <c r="AD33" s="528"/>
      <c r="AE33" s="529"/>
      <c r="AF33" s="529"/>
      <c r="AG33" s="529"/>
      <c r="AH33" s="530"/>
      <c r="AI33" s="511"/>
      <c r="AJ33" s="512"/>
      <c r="AK33" s="513"/>
      <c r="AL33" s="511"/>
      <c r="AM33" s="512"/>
      <c r="AN33" s="513"/>
      <c r="AO33" s="514" t="str">
        <f t="shared" si="0"/>
        <v/>
      </c>
      <c r="AP33" s="515"/>
      <c r="AQ33" s="515"/>
      <c r="AR33" s="516"/>
      <c r="AS33" s="288"/>
      <c r="AT33" s="287"/>
      <c r="AU33" s="289"/>
    </row>
  </sheetData>
  <sheetProtection sheet="1" objects="1" scenarios="1"/>
  <protectedRanges>
    <protectedRange sqref="D10:AN33" name="範囲1"/>
    <protectedRange sqref="AS10:AU33" name="範囲2"/>
  </protectedRanges>
  <customSheetViews>
    <customSheetView guid="{5D963F3A-B207-4215-A36A-BBA0BD90DFE4}" showGridLines="0" hiddenColumns="1">
      <pane xSplit="2" ySplit="9" topLeftCell="D10" activePane="bottomRight" state="frozen"/>
      <selection pane="bottomRight" activeCell="D1" sqref="D1:I1"/>
      <colBreaks count="1" manualBreakCount="1">
        <brk id="45" max="1048575" man="1"/>
      </colBreaks>
      <pageMargins left="0.7" right="0.7" top="0.75" bottom="0.75" header="0.3" footer="0.3"/>
      <pageSetup paperSize="9" scale="93" orientation="portrait" r:id="rId1"/>
    </customSheetView>
  </customSheetViews>
  <mergeCells count="291">
    <mergeCell ref="AS6:AU8"/>
    <mergeCell ref="AL6:AN8"/>
    <mergeCell ref="D7:G8"/>
    <mergeCell ref="H7:K8"/>
    <mergeCell ref="X10:AC10"/>
    <mergeCell ref="AD10:AH10"/>
    <mergeCell ref="AI10:AK10"/>
    <mergeCell ref="AL10:AN10"/>
    <mergeCell ref="AD9:AH9"/>
    <mergeCell ref="AI9:AK9"/>
    <mergeCell ref="AL9:AN9"/>
    <mergeCell ref="V9:W9"/>
    <mergeCell ref="X9:AC9"/>
    <mergeCell ref="X11:AC11"/>
    <mergeCell ref="AD11:AH11"/>
    <mergeCell ref="AI11:AK11"/>
    <mergeCell ref="AL11:AN11"/>
    <mergeCell ref="AO16:AR16"/>
    <mergeCell ref="D16:G16"/>
    <mergeCell ref="AO6:AR8"/>
    <mergeCell ref="D6:K6"/>
    <mergeCell ref="T6:U8"/>
    <mergeCell ref="V6:W8"/>
    <mergeCell ref="X6:AC8"/>
    <mergeCell ref="AD6:AH8"/>
    <mergeCell ref="AI6:AK8"/>
    <mergeCell ref="X12:AC12"/>
    <mergeCell ref="AD12:AH12"/>
    <mergeCell ref="AI12:AK12"/>
    <mergeCell ref="AL12:AN12"/>
    <mergeCell ref="X13:AC13"/>
    <mergeCell ref="AD13:AH13"/>
    <mergeCell ref="AI13:AK13"/>
    <mergeCell ref="AL13:AN13"/>
    <mergeCell ref="X14:AC14"/>
    <mergeCell ref="AD14:AH14"/>
    <mergeCell ref="AI14:AK14"/>
    <mergeCell ref="L12:O12"/>
    <mergeCell ref="P12:S12"/>
    <mergeCell ref="T12:U12"/>
    <mergeCell ref="V12:W12"/>
    <mergeCell ref="AO14:AR14"/>
    <mergeCell ref="D14:G14"/>
    <mergeCell ref="H14:K14"/>
    <mergeCell ref="L14:O14"/>
    <mergeCell ref="P14:S14"/>
    <mergeCell ref="T14:U14"/>
    <mergeCell ref="V14:W14"/>
    <mergeCell ref="AO13:AR13"/>
    <mergeCell ref="D13:G13"/>
    <mergeCell ref="H13:K13"/>
    <mergeCell ref="L13:O13"/>
    <mergeCell ref="P13:S13"/>
    <mergeCell ref="T13:U13"/>
    <mergeCell ref="V13:W13"/>
    <mergeCell ref="AO12:AR12"/>
    <mergeCell ref="D12:G12"/>
    <mergeCell ref="H12:K12"/>
    <mergeCell ref="AL14:AN14"/>
    <mergeCell ref="B6:B8"/>
    <mergeCell ref="AO10:AR10"/>
    <mergeCell ref="D10:G10"/>
    <mergeCell ref="H10:K10"/>
    <mergeCell ref="L10:O10"/>
    <mergeCell ref="P10:S10"/>
    <mergeCell ref="T10:U10"/>
    <mergeCell ref="AO11:AR11"/>
    <mergeCell ref="D11:G11"/>
    <mergeCell ref="H11:K11"/>
    <mergeCell ref="L11:O11"/>
    <mergeCell ref="P11:S11"/>
    <mergeCell ref="T11:U11"/>
    <mergeCell ref="AO9:AR9"/>
    <mergeCell ref="D9:G9"/>
    <mergeCell ref="H9:K9"/>
    <mergeCell ref="L9:O9"/>
    <mergeCell ref="P9:S9"/>
    <mergeCell ref="T9:U9"/>
    <mergeCell ref="L6:S6"/>
    <mergeCell ref="L7:O8"/>
    <mergeCell ref="P7:S8"/>
    <mergeCell ref="V10:W10"/>
    <mergeCell ref="V11:W11"/>
    <mergeCell ref="AO15:AR15"/>
    <mergeCell ref="D15:G15"/>
    <mergeCell ref="H15:K15"/>
    <mergeCell ref="L15:O15"/>
    <mergeCell ref="P15:S15"/>
    <mergeCell ref="T15:U15"/>
    <mergeCell ref="V15:W15"/>
    <mergeCell ref="X15:AC15"/>
    <mergeCell ref="AD15:AH15"/>
    <mergeCell ref="AI15:AK15"/>
    <mergeCell ref="AL15:AN15"/>
    <mergeCell ref="H16:K16"/>
    <mergeCell ref="L16:O16"/>
    <mergeCell ref="P16:S16"/>
    <mergeCell ref="T16:U16"/>
    <mergeCell ref="V16:W16"/>
    <mergeCell ref="X16:AC16"/>
    <mergeCell ref="AD16:AH16"/>
    <mergeCell ref="AI16:AK16"/>
    <mergeCell ref="AL16:AN16"/>
    <mergeCell ref="AI17:AK17"/>
    <mergeCell ref="AL17:AN17"/>
    <mergeCell ref="AO18:AR18"/>
    <mergeCell ref="D18:G18"/>
    <mergeCell ref="H18:K18"/>
    <mergeCell ref="L18:O18"/>
    <mergeCell ref="P18:S18"/>
    <mergeCell ref="T18:U18"/>
    <mergeCell ref="V18:W18"/>
    <mergeCell ref="X18:AC18"/>
    <mergeCell ref="AD18:AH18"/>
    <mergeCell ref="AI18:AK18"/>
    <mergeCell ref="AL18:AN18"/>
    <mergeCell ref="AO17:AR17"/>
    <mergeCell ref="D17:G17"/>
    <mergeCell ref="H17:K17"/>
    <mergeCell ref="L17:O17"/>
    <mergeCell ref="P17:S17"/>
    <mergeCell ref="T17:U17"/>
    <mergeCell ref="V17:W17"/>
    <mergeCell ref="X17:AC17"/>
    <mergeCell ref="AD17:AH17"/>
    <mergeCell ref="AI19:AK19"/>
    <mergeCell ref="AL19:AN19"/>
    <mergeCell ref="AO20:AR20"/>
    <mergeCell ref="D20:G20"/>
    <mergeCell ref="H20:K20"/>
    <mergeCell ref="L20:O20"/>
    <mergeCell ref="P20:S20"/>
    <mergeCell ref="T20:U20"/>
    <mergeCell ref="V20:W20"/>
    <mergeCell ref="X20:AC20"/>
    <mergeCell ref="AD20:AH20"/>
    <mergeCell ref="AI20:AK20"/>
    <mergeCell ref="AL20:AN20"/>
    <mergeCell ref="AO19:AR19"/>
    <mergeCell ref="D19:G19"/>
    <mergeCell ref="H19:K19"/>
    <mergeCell ref="L19:O19"/>
    <mergeCell ref="P19:S19"/>
    <mergeCell ref="T19:U19"/>
    <mergeCell ref="V19:W19"/>
    <mergeCell ref="X19:AC19"/>
    <mergeCell ref="AD19:AH19"/>
    <mergeCell ref="AI21:AK21"/>
    <mergeCell ref="AL21:AN21"/>
    <mergeCell ref="AO22:AR22"/>
    <mergeCell ref="D22:G22"/>
    <mergeCell ref="H22:K22"/>
    <mergeCell ref="L22:O22"/>
    <mergeCell ref="P22:S22"/>
    <mergeCell ref="T22:U22"/>
    <mergeCell ref="V22:W22"/>
    <mergeCell ref="X22:AC22"/>
    <mergeCell ref="AD22:AH22"/>
    <mergeCell ref="AI22:AK22"/>
    <mergeCell ref="AL22:AN22"/>
    <mergeCell ref="AO21:AR21"/>
    <mergeCell ref="D21:G21"/>
    <mergeCell ref="H21:K21"/>
    <mergeCell ref="L21:O21"/>
    <mergeCell ref="P21:S21"/>
    <mergeCell ref="T21:U21"/>
    <mergeCell ref="V21:W21"/>
    <mergeCell ref="X21:AC21"/>
    <mergeCell ref="AD21:AH21"/>
    <mergeCell ref="AI23:AK23"/>
    <mergeCell ref="AL23:AN23"/>
    <mergeCell ref="AO24:AR24"/>
    <mergeCell ref="D24:G24"/>
    <mergeCell ref="H24:K24"/>
    <mergeCell ref="L24:O24"/>
    <mergeCell ref="P24:S24"/>
    <mergeCell ref="T24:U24"/>
    <mergeCell ref="V24:W24"/>
    <mergeCell ref="X24:AC24"/>
    <mergeCell ref="AD24:AH24"/>
    <mergeCell ref="AI24:AK24"/>
    <mergeCell ref="AL24:AN24"/>
    <mergeCell ref="AO23:AR23"/>
    <mergeCell ref="D23:G23"/>
    <mergeCell ref="H23:K23"/>
    <mergeCell ref="L23:O23"/>
    <mergeCell ref="P23:S23"/>
    <mergeCell ref="T23:U23"/>
    <mergeCell ref="V23:W23"/>
    <mergeCell ref="X23:AC23"/>
    <mergeCell ref="AD23:AH23"/>
    <mergeCell ref="AI25:AK25"/>
    <mergeCell ref="AL25:AN25"/>
    <mergeCell ref="AO26:AR26"/>
    <mergeCell ref="D26:G26"/>
    <mergeCell ref="H26:K26"/>
    <mergeCell ref="L26:O26"/>
    <mergeCell ref="P26:S26"/>
    <mergeCell ref="T26:U26"/>
    <mergeCell ref="V26:W26"/>
    <mergeCell ref="X26:AC26"/>
    <mergeCell ref="AD26:AH26"/>
    <mergeCell ref="AI26:AK26"/>
    <mergeCell ref="AL26:AN26"/>
    <mergeCell ref="AO25:AR25"/>
    <mergeCell ref="D25:G25"/>
    <mergeCell ref="H25:K25"/>
    <mergeCell ref="L25:O25"/>
    <mergeCell ref="P25:S25"/>
    <mergeCell ref="T25:U25"/>
    <mergeCell ref="V25:W25"/>
    <mergeCell ref="X25:AC25"/>
    <mergeCell ref="AD25:AH25"/>
    <mergeCell ref="AI27:AK27"/>
    <mergeCell ref="AL27:AN27"/>
    <mergeCell ref="AO28:AR28"/>
    <mergeCell ref="D28:G28"/>
    <mergeCell ref="H28:K28"/>
    <mergeCell ref="L28:O28"/>
    <mergeCell ref="P28:S28"/>
    <mergeCell ref="T28:U28"/>
    <mergeCell ref="V28:W28"/>
    <mergeCell ref="X28:AC28"/>
    <mergeCell ref="AD28:AH28"/>
    <mergeCell ref="AI28:AK28"/>
    <mergeCell ref="AL28:AN28"/>
    <mergeCell ref="AO27:AR27"/>
    <mergeCell ref="D27:G27"/>
    <mergeCell ref="H27:K27"/>
    <mergeCell ref="L27:O27"/>
    <mergeCell ref="P27:S27"/>
    <mergeCell ref="T27:U27"/>
    <mergeCell ref="V27:W27"/>
    <mergeCell ref="X27:AC27"/>
    <mergeCell ref="AD27:AH27"/>
    <mergeCell ref="AI29:AK29"/>
    <mergeCell ref="AL29:AN29"/>
    <mergeCell ref="AO30:AR30"/>
    <mergeCell ref="D30:G30"/>
    <mergeCell ref="H30:K30"/>
    <mergeCell ref="L30:O30"/>
    <mergeCell ref="P30:S30"/>
    <mergeCell ref="T30:U30"/>
    <mergeCell ref="V30:W30"/>
    <mergeCell ref="X30:AC30"/>
    <mergeCell ref="AD30:AH30"/>
    <mergeCell ref="AI30:AK30"/>
    <mergeCell ref="AL30:AN30"/>
    <mergeCell ref="AO29:AR29"/>
    <mergeCell ref="D29:G29"/>
    <mergeCell ref="H29:K29"/>
    <mergeCell ref="L29:O29"/>
    <mergeCell ref="P29:S29"/>
    <mergeCell ref="T29:U29"/>
    <mergeCell ref="V29:W29"/>
    <mergeCell ref="X29:AC29"/>
    <mergeCell ref="AD29:AH29"/>
    <mergeCell ref="AL32:AN32"/>
    <mergeCell ref="AO31:AR31"/>
    <mergeCell ref="D31:G31"/>
    <mergeCell ref="H31:K31"/>
    <mergeCell ref="L31:O31"/>
    <mergeCell ref="P31:S31"/>
    <mergeCell ref="T31:U31"/>
    <mergeCell ref="V31:W31"/>
    <mergeCell ref="X31:AC31"/>
    <mergeCell ref="AD31:AH31"/>
    <mergeCell ref="D1:I1"/>
    <mergeCell ref="AI33:AK33"/>
    <mergeCell ref="AL33:AN33"/>
    <mergeCell ref="AO33:AR33"/>
    <mergeCell ref="D33:G33"/>
    <mergeCell ref="H33:K33"/>
    <mergeCell ref="L33:O33"/>
    <mergeCell ref="P33:S33"/>
    <mergeCell ref="T33:U33"/>
    <mergeCell ref="V33:W33"/>
    <mergeCell ref="X33:AC33"/>
    <mergeCell ref="AD33:AH33"/>
    <mergeCell ref="AI31:AK31"/>
    <mergeCell ref="AL31:AN31"/>
    <mergeCell ref="AO32:AR32"/>
    <mergeCell ref="D32:G32"/>
    <mergeCell ref="H32:K32"/>
    <mergeCell ref="L32:O32"/>
    <mergeCell ref="P32:S32"/>
    <mergeCell ref="T32:U32"/>
    <mergeCell ref="V32:W32"/>
    <mergeCell ref="X32:AC32"/>
    <mergeCell ref="AD32:AH32"/>
    <mergeCell ref="AI32:AK32"/>
  </mergeCells>
  <phoneticPr fontId="2"/>
  <dataValidations count="3">
    <dataValidation type="list" allowBlank="1" showInputMessage="1" showErrorMessage="1" sqref="T9:T33" xr:uid="{00000000-0002-0000-0200-000000000000}">
      <formula1>"1,2,3"</formula1>
    </dataValidation>
    <dataValidation type="list" allowBlank="1" showInputMessage="1" showErrorMessage="1" sqref="V9:V33" xr:uid="{00000000-0002-0000-0200-000001000000}">
      <formula1>"初,1,無"</formula1>
    </dataValidation>
    <dataValidation type="list" allowBlank="1" showInputMessage="1" showErrorMessage="1" sqref="AT9:AT33" xr:uid="{00000000-0002-0000-0200-000002000000}">
      <formula1>"(保),(外)"</formula1>
    </dataValidation>
  </dataValidations>
  <hyperlinks>
    <hyperlink ref="D1" location="Top!A1" display="Topへ戻る" xr:uid="{00000000-0004-0000-0200-000000000000}"/>
  </hyperlinks>
  <pageMargins left="0.7" right="0.7" top="0.75" bottom="0.75" header="0.3" footer="0.3"/>
  <pageSetup paperSize="9" scale="93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5" tint="0.59999389629810485"/>
  </sheetPr>
  <dimension ref="B1:AX25"/>
  <sheetViews>
    <sheetView showGridLines="0" zoomScaleNormal="100" workbookViewId="0">
      <pane xSplit="2" ySplit="8" topLeftCell="D9" activePane="bottomRight" state="frozen"/>
      <selection pane="topRight" activeCell="C1" sqref="C1"/>
      <selection pane="bottomLeft" activeCell="A8" sqref="A8"/>
      <selection pane="bottomRight"/>
    </sheetView>
  </sheetViews>
  <sheetFormatPr defaultRowHeight="13.5"/>
  <cols>
    <col min="1" max="1" width="2.625" style="1" customWidth="1"/>
    <col min="2" max="2" width="3.125" style="1" customWidth="1"/>
    <col min="3" max="3" width="3.125" style="1" hidden="1" customWidth="1"/>
    <col min="4" max="19" width="3.125" style="1" customWidth="1"/>
    <col min="20" max="29" width="2.5" style="1" customWidth="1"/>
    <col min="30" max="44" width="3.125" style="1" customWidth="1"/>
    <col min="45" max="45" width="15" style="1" hidden="1" customWidth="1"/>
    <col min="46" max="46" width="5.125" style="1" hidden="1" customWidth="1"/>
    <col min="47" max="47" width="15" style="1" hidden="1" customWidth="1"/>
    <col min="48" max="65" width="2.625" style="1" customWidth="1"/>
    <col min="66" max="66" width="9" style="1"/>
    <col min="67" max="68" width="9" style="1" customWidth="1"/>
    <col min="69" max="16384" width="9" style="1"/>
  </cols>
  <sheetData>
    <row r="1" spans="2:50" ht="26.25" customHeight="1">
      <c r="D1" s="467" t="s">
        <v>194</v>
      </c>
      <c r="E1" s="468"/>
      <c r="F1" s="468"/>
      <c r="G1" s="468"/>
      <c r="H1" s="468"/>
      <c r="I1" s="469"/>
    </row>
    <row r="2" spans="2:50" ht="11.25" customHeight="1"/>
    <row r="3" spans="2:50" ht="18.75">
      <c r="D3" s="3" t="s">
        <v>115</v>
      </c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2:50" ht="13.5" customHeight="1"/>
    <row r="5" spans="2:50" ht="18" thickBot="1">
      <c r="D5" s="258" t="s">
        <v>116</v>
      </c>
      <c r="E5" s="259"/>
      <c r="F5" s="259"/>
      <c r="G5" s="259"/>
      <c r="H5" s="260"/>
      <c r="I5" s="260"/>
      <c r="J5" s="2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" t="s">
        <v>27</v>
      </c>
      <c r="AJ5" s="109"/>
      <c r="AK5" s="109"/>
      <c r="AM5" s="109"/>
      <c r="AN5" s="109"/>
    </row>
    <row r="6" spans="2:50" ht="13.5" customHeight="1">
      <c r="B6" s="533" t="s">
        <v>114</v>
      </c>
      <c r="C6" s="108"/>
      <c r="D6" s="557" t="s">
        <v>110</v>
      </c>
      <c r="E6" s="540"/>
      <c r="F6" s="540"/>
      <c r="G6" s="540"/>
      <c r="H6" s="540"/>
      <c r="I6" s="540"/>
      <c r="J6" s="540"/>
      <c r="K6" s="541"/>
      <c r="L6" s="539" t="s">
        <v>109</v>
      </c>
      <c r="M6" s="540"/>
      <c r="N6" s="540"/>
      <c r="O6" s="540"/>
      <c r="P6" s="540"/>
      <c r="Q6" s="540"/>
      <c r="R6" s="540"/>
      <c r="S6" s="541"/>
      <c r="T6" s="558" t="s">
        <v>14</v>
      </c>
      <c r="U6" s="558"/>
      <c r="V6" s="558" t="s">
        <v>15</v>
      </c>
      <c r="W6" s="558"/>
      <c r="X6" s="558" t="s">
        <v>16</v>
      </c>
      <c r="Y6" s="558"/>
      <c r="Z6" s="558"/>
      <c r="AA6" s="558"/>
      <c r="AB6" s="558"/>
      <c r="AC6" s="558"/>
      <c r="AD6" s="561" t="s">
        <v>17</v>
      </c>
      <c r="AE6" s="558"/>
      <c r="AF6" s="558"/>
      <c r="AG6" s="558"/>
      <c r="AH6" s="558"/>
      <c r="AI6" s="562" t="s">
        <v>18</v>
      </c>
      <c r="AJ6" s="562"/>
      <c r="AK6" s="562"/>
      <c r="AL6" s="562" t="s">
        <v>19</v>
      </c>
      <c r="AM6" s="562"/>
      <c r="AN6" s="562"/>
      <c r="AO6" s="550" t="s">
        <v>113</v>
      </c>
      <c r="AP6" s="551"/>
      <c r="AQ6" s="551"/>
      <c r="AR6" s="552"/>
      <c r="AS6" s="565" t="s">
        <v>268</v>
      </c>
      <c r="AT6" s="565"/>
      <c r="AU6" s="566"/>
    </row>
    <row r="7" spans="2:50">
      <c r="B7" s="534"/>
      <c r="C7" s="109"/>
      <c r="D7" s="571" t="s">
        <v>20</v>
      </c>
      <c r="E7" s="543"/>
      <c r="F7" s="543"/>
      <c r="G7" s="543"/>
      <c r="H7" s="573" t="s">
        <v>21</v>
      </c>
      <c r="I7" s="543"/>
      <c r="J7" s="543"/>
      <c r="K7" s="548"/>
      <c r="L7" s="542" t="s">
        <v>111</v>
      </c>
      <c r="M7" s="543"/>
      <c r="N7" s="543"/>
      <c r="O7" s="544"/>
      <c r="P7" s="543" t="s">
        <v>112</v>
      </c>
      <c r="Q7" s="543"/>
      <c r="R7" s="543"/>
      <c r="S7" s="548"/>
      <c r="T7" s="559"/>
      <c r="U7" s="559"/>
      <c r="V7" s="559"/>
      <c r="W7" s="559"/>
      <c r="X7" s="559"/>
      <c r="Y7" s="559"/>
      <c r="Z7" s="559"/>
      <c r="AA7" s="559"/>
      <c r="AB7" s="559"/>
      <c r="AC7" s="559"/>
      <c r="AD7" s="559"/>
      <c r="AE7" s="559"/>
      <c r="AF7" s="559"/>
      <c r="AG7" s="559"/>
      <c r="AH7" s="559"/>
      <c r="AI7" s="563"/>
      <c r="AJ7" s="563"/>
      <c r="AK7" s="563"/>
      <c r="AL7" s="563"/>
      <c r="AM7" s="563"/>
      <c r="AN7" s="563"/>
      <c r="AO7" s="553"/>
      <c r="AP7" s="554"/>
      <c r="AQ7" s="554"/>
      <c r="AR7" s="555"/>
      <c r="AS7" s="567"/>
      <c r="AT7" s="567"/>
      <c r="AU7" s="568"/>
    </row>
    <row r="8" spans="2:50" ht="14.25" thickBot="1">
      <c r="B8" s="535"/>
      <c r="C8" s="110"/>
      <c r="D8" s="572"/>
      <c r="E8" s="546"/>
      <c r="F8" s="546"/>
      <c r="G8" s="546"/>
      <c r="H8" s="574"/>
      <c r="I8" s="546"/>
      <c r="J8" s="546"/>
      <c r="K8" s="549"/>
      <c r="L8" s="545"/>
      <c r="M8" s="546"/>
      <c r="N8" s="546"/>
      <c r="O8" s="547"/>
      <c r="P8" s="546"/>
      <c r="Q8" s="546"/>
      <c r="R8" s="546"/>
      <c r="S8" s="549"/>
      <c r="T8" s="560"/>
      <c r="U8" s="560"/>
      <c r="V8" s="560"/>
      <c r="W8" s="560"/>
      <c r="X8" s="560"/>
      <c r="Y8" s="560"/>
      <c r="Z8" s="560"/>
      <c r="AA8" s="560"/>
      <c r="AB8" s="560"/>
      <c r="AC8" s="560"/>
      <c r="AD8" s="560"/>
      <c r="AE8" s="560"/>
      <c r="AF8" s="560"/>
      <c r="AG8" s="560"/>
      <c r="AH8" s="560"/>
      <c r="AI8" s="564"/>
      <c r="AJ8" s="564"/>
      <c r="AK8" s="564"/>
      <c r="AL8" s="564"/>
      <c r="AM8" s="564"/>
      <c r="AN8" s="564"/>
      <c r="AO8" s="545"/>
      <c r="AP8" s="546"/>
      <c r="AQ8" s="546"/>
      <c r="AR8" s="556"/>
      <c r="AS8" s="569"/>
      <c r="AT8" s="569"/>
      <c r="AU8" s="570"/>
    </row>
    <row r="9" spans="2:50" ht="22.5" customHeight="1" thickBot="1">
      <c r="B9" s="120" t="s">
        <v>117</v>
      </c>
      <c r="C9" s="110"/>
      <c r="D9" s="517" t="s">
        <v>33</v>
      </c>
      <c r="E9" s="518"/>
      <c r="F9" s="518"/>
      <c r="G9" s="519"/>
      <c r="H9" s="520" t="s">
        <v>34</v>
      </c>
      <c r="I9" s="518"/>
      <c r="J9" s="518"/>
      <c r="K9" s="521"/>
      <c r="L9" s="522" t="s">
        <v>31</v>
      </c>
      <c r="M9" s="518"/>
      <c r="N9" s="518"/>
      <c r="O9" s="519"/>
      <c r="P9" s="520" t="s">
        <v>32</v>
      </c>
      <c r="Q9" s="518"/>
      <c r="R9" s="518"/>
      <c r="S9" s="521"/>
      <c r="T9" s="523">
        <v>3</v>
      </c>
      <c r="U9" s="524"/>
      <c r="V9" s="523" t="s">
        <v>22</v>
      </c>
      <c r="W9" s="524"/>
      <c r="X9" s="525">
        <v>38641</v>
      </c>
      <c r="Y9" s="526"/>
      <c r="Z9" s="526"/>
      <c r="AA9" s="526"/>
      <c r="AB9" s="526"/>
      <c r="AC9" s="527"/>
      <c r="AD9" s="528">
        <v>111222333</v>
      </c>
      <c r="AE9" s="529"/>
      <c r="AF9" s="529"/>
      <c r="AG9" s="529"/>
      <c r="AH9" s="530"/>
      <c r="AI9" s="511">
        <v>148</v>
      </c>
      <c r="AJ9" s="512"/>
      <c r="AK9" s="513"/>
      <c r="AL9" s="511">
        <v>39</v>
      </c>
      <c r="AM9" s="512"/>
      <c r="AN9" s="513"/>
      <c r="AO9" s="536" t="str">
        <f t="shared" ref="AO9:AO25" si="0">IF(AL9&gt;70,"70kg超",IF(AL9&gt;63,"70kg",IF(AL9&gt;57,"63kg",IF(AL9&gt;52,"57kg",IF(AL9&gt;48,"52kg",IF(AL9&gt;44,"48kg",IF(AL9&gt;40,"44kg",IF(AL9&gt;10,"40kg",""))))))))</f>
        <v>40kg</v>
      </c>
      <c r="AP9" s="537"/>
      <c r="AQ9" s="537"/>
      <c r="AR9" s="538"/>
      <c r="AS9" s="288" t="s">
        <v>266</v>
      </c>
      <c r="AT9" s="287" t="s">
        <v>242</v>
      </c>
      <c r="AU9" s="289" t="s">
        <v>267</v>
      </c>
    </row>
    <row r="10" spans="2:50" ht="30" customHeight="1" thickBot="1">
      <c r="B10" s="119">
        <v>1</v>
      </c>
      <c r="C10" s="111">
        <v>201</v>
      </c>
      <c r="D10" s="517"/>
      <c r="E10" s="518"/>
      <c r="F10" s="518"/>
      <c r="G10" s="519"/>
      <c r="H10" s="520"/>
      <c r="I10" s="518"/>
      <c r="J10" s="518"/>
      <c r="K10" s="521"/>
      <c r="L10" s="522"/>
      <c r="M10" s="518"/>
      <c r="N10" s="518"/>
      <c r="O10" s="519"/>
      <c r="P10" s="520"/>
      <c r="Q10" s="518"/>
      <c r="R10" s="518"/>
      <c r="S10" s="521"/>
      <c r="T10" s="523"/>
      <c r="U10" s="524"/>
      <c r="V10" s="523"/>
      <c r="W10" s="524"/>
      <c r="X10" s="525"/>
      <c r="Y10" s="526"/>
      <c r="Z10" s="526"/>
      <c r="AA10" s="526"/>
      <c r="AB10" s="526"/>
      <c r="AC10" s="527"/>
      <c r="AD10" s="528"/>
      <c r="AE10" s="529"/>
      <c r="AF10" s="529"/>
      <c r="AG10" s="529"/>
      <c r="AH10" s="530"/>
      <c r="AI10" s="511"/>
      <c r="AJ10" s="512"/>
      <c r="AK10" s="513"/>
      <c r="AL10" s="511"/>
      <c r="AM10" s="512"/>
      <c r="AN10" s="513"/>
      <c r="AO10" s="514" t="str">
        <f t="shared" si="0"/>
        <v/>
      </c>
      <c r="AP10" s="515"/>
      <c r="AQ10" s="515"/>
      <c r="AR10" s="516"/>
      <c r="AS10" s="288"/>
      <c r="AT10" s="287"/>
      <c r="AU10" s="289"/>
      <c r="AV10" s="66"/>
      <c r="AW10" s="66"/>
      <c r="AX10" s="66"/>
    </row>
    <row r="11" spans="2:50" ht="30" customHeight="1" thickBot="1">
      <c r="B11" s="119">
        <v>2</v>
      </c>
      <c r="C11" s="111">
        <v>202</v>
      </c>
      <c r="D11" s="517"/>
      <c r="E11" s="518"/>
      <c r="F11" s="518"/>
      <c r="G11" s="519"/>
      <c r="H11" s="520"/>
      <c r="I11" s="518"/>
      <c r="J11" s="518"/>
      <c r="K11" s="521"/>
      <c r="L11" s="522"/>
      <c r="M11" s="518"/>
      <c r="N11" s="518"/>
      <c r="O11" s="519"/>
      <c r="P11" s="520"/>
      <c r="Q11" s="518"/>
      <c r="R11" s="518"/>
      <c r="S11" s="521"/>
      <c r="T11" s="523"/>
      <c r="U11" s="524"/>
      <c r="V11" s="523"/>
      <c r="W11" s="524"/>
      <c r="X11" s="525"/>
      <c r="Y11" s="526"/>
      <c r="Z11" s="526"/>
      <c r="AA11" s="526"/>
      <c r="AB11" s="526"/>
      <c r="AC11" s="527"/>
      <c r="AD11" s="528"/>
      <c r="AE11" s="529"/>
      <c r="AF11" s="529"/>
      <c r="AG11" s="529"/>
      <c r="AH11" s="530"/>
      <c r="AI11" s="511"/>
      <c r="AJ11" s="512"/>
      <c r="AK11" s="513"/>
      <c r="AL11" s="511"/>
      <c r="AM11" s="512"/>
      <c r="AN11" s="513"/>
      <c r="AO11" s="514" t="str">
        <f t="shared" si="0"/>
        <v/>
      </c>
      <c r="AP11" s="515"/>
      <c r="AQ11" s="515"/>
      <c r="AR11" s="516"/>
      <c r="AS11" s="288"/>
      <c r="AT11" s="287"/>
      <c r="AU11" s="289"/>
      <c r="AV11" s="113"/>
      <c r="AW11" s="113"/>
      <c r="AX11" s="66"/>
    </row>
    <row r="12" spans="2:50" ht="30" customHeight="1" thickBot="1">
      <c r="B12" s="119">
        <v>3</v>
      </c>
      <c r="C12" s="111">
        <v>203</v>
      </c>
      <c r="D12" s="517"/>
      <c r="E12" s="518"/>
      <c r="F12" s="518"/>
      <c r="G12" s="519"/>
      <c r="H12" s="520"/>
      <c r="I12" s="518"/>
      <c r="J12" s="518"/>
      <c r="K12" s="521"/>
      <c r="L12" s="522"/>
      <c r="M12" s="518"/>
      <c r="N12" s="518"/>
      <c r="O12" s="519"/>
      <c r="P12" s="520"/>
      <c r="Q12" s="518"/>
      <c r="R12" s="518"/>
      <c r="S12" s="521"/>
      <c r="T12" s="523"/>
      <c r="U12" s="524"/>
      <c r="V12" s="523"/>
      <c r="W12" s="524"/>
      <c r="X12" s="525"/>
      <c r="Y12" s="526"/>
      <c r="Z12" s="526"/>
      <c r="AA12" s="526"/>
      <c r="AB12" s="526"/>
      <c r="AC12" s="527"/>
      <c r="AD12" s="528"/>
      <c r="AE12" s="529"/>
      <c r="AF12" s="529"/>
      <c r="AG12" s="529"/>
      <c r="AH12" s="530"/>
      <c r="AI12" s="511"/>
      <c r="AJ12" s="512"/>
      <c r="AK12" s="513"/>
      <c r="AL12" s="511"/>
      <c r="AM12" s="512"/>
      <c r="AN12" s="513"/>
      <c r="AO12" s="514" t="str">
        <f t="shared" si="0"/>
        <v/>
      </c>
      <c r="AP12" s="515"/>
      <c r="AQ12" s="515"/>
      <c r="AR12" s="516"/>
      <c r="AS12" s="288"/>
      <c r="AT12" s="287"/>
      <c r="AU12" s="289"/>
      <c r="AV12" s="113"/>
      <c r="AW12" s="113"/>
      <c r="AX12" s="66"/>
    </row>
    <row r="13" spans="2:50" ht="30" customHeight="1" thickBot="1">
      <c r="B13" s="119">
        <v>4</v>
      </c>
      <c r="C13" s="111">
        <v>204</v>
      </c>
      <c r="D13" s="517"/>
      <c r="E13" s="518"/>
      <c r="F13" s="518"/>
      <c r="G13" s="519"/>
      <c r="H13" s="520"/>
      <c r="I13" s="518"/>
      <c r="J13" s="518"/>
      <c r="K13" s="521"/>
      <c r="L13" s="522"/>
      <c r="M13" s="518"/>
      <c r="N13" s="518"/>
      <c r="O13" s="519"/>
      <c r="P13" s="520"/>
      <c r="Q13" s="518"/>
      <c r="R13" s="518"/>
      <c r="S13" s="521"/>
      <c r="T13" s="523"/>
      <c r="U13" s="524"/>
      <c r="V13" s="523"/>
      <c r="W13" s="524"/>
      <c r="X13" s="525"/>
      <c r="Y13" s="526"/>
      <c r="Z13" s="526"/>
      <c r="AA13" s="526"/>
      <c r="AB13" s="526"/>
      <c r="AC13" s="527"/>
      <c r="AD13" s="528"/>
      <c r="AE13" s="529"/>
      <c r="AF13" s="529"/>
      <c r="AG13" s="529"/>
      <c r="AH13" s="530"/>
      <c r="AI13" s="511"/>
      <c r="AJ13" s="512"/>
      <c r="AK13" s="513"/>
      <c r="AL13" s="511"/>
      <c r="AM13" s="512"/>
      <c r="AN13" s="513"/>
      <c r="AO13" s="514" t="str">
        <f t="shared" si="0"/>
        <v/>
      </c>
      <c r="AP13" s="515"/>
      <c r="AQ13" s="515"/>
      <c r="AR13" s="516"/>
      <c r="AS13" s="288"/>
      <c r="AT13" s="287"/>
      <c r="AU13" s="289"/>
      <c r="AV13" s="113"/>
      <c r="AW13" s="113"/>
      <c r="AX13" s="66"/>
    </row>
    <row r="14" spans="2:50" ht="30" customHeight="1" thickBot="1">
      <c r="B14" s="119">
        <v>5</v>
      </c>
      <c r="C14" s="111">
        <v>205</v>
      </c>
      <c r="D14" s="517"/>
      <c r="E14" s="518"/>
      <c r="F14" s="518"/>
      <c r="G14" s="519"/>
      <c r="H14" s="520"/>
      <c r="I14" s="518"/>
      <c r="J14" s="518"/>
      <c r="K14" s="521"/>
      <c r="L14" s="522"/>
      <c r="M14" s="518"/>
      <c r="N14" s="518"/>
      <c r="O14" s="519"/>
      <c r="P14" s="520"/>
      <c r="Q14" s="518"/>
      <c r="R14" s="518"/>
      <c r="S14" s="521"/>
      <c r="T14" s="523"/>
      <c r="U14" s="524"/>
      <c r="V14" s="523"/>
      <c r="W14" s="524"/>
      <c r="X14" s="525"/>
      <c r="Y14" s="526"/>
      <c r="Z14" s="526"/>
      <c r="AA14" s="526"/>
      <c r="AB14" s="526"/>
      <c r="AC14" s="527"/>
      <c r="AD14" s="528"/>
      <c r="AE14" s="529"/>
      <c r="AF14" s="529"/>
      <c r="AG14" s="529"/>
      <c r="AH14" s="530"/>
      <c r="AI14" s="511"/>
      <c r="AJ14" s="512"/>
      <c r="AK14" s="513"/>
      <c r="AL14" s="511"/>
      <c r="AM14" s="512"/>
      <c r="AN14" s="513"/>
      <c r="AO14" s="514" t="str">
        <f t="shared" si="0"/>
        <v/>
      </c>
      <c r="AP14" s="515"/>
      <c r="AQ14" s="515"/>
      <c r="AR14" s="516"/>
      <c r="AS14" s="288"/>
      <c r="AT14" s="287"/>
      <c r="AU14" s="289"/>
      <c r="AV14" s="113"/>
      <c r="AW14" s="113"/>
      <c r="AX14" s="66"/>
    </row>
    <row r="15" spans="2:50" ht="30" customHeight="1" thickBot="1">
      <c r="B15" s="119">
        <v>6</v>
      </c>
      <c r="C15" s="111">
        <v>206</v>
      </c>
      <c r="D15" s="517"/>
      <c r="E15" s="518"/>
      <c r="F15" s="518"/>
      <c r="G15" s="519"/>
      <c r="H15" s="520"/>
      <c r="I15" s="518"/>
      <c r="J15" s="518"/>
      <c r="K15" s="521"/>
      <c r="L15" s="522"/>
      <c r="M15" s="518"/>
      <c r="N15" s="518"/>
      <c r="O15" s="519"/>
      <c r="P15" s="520"/>
      <c r="Q15" s="518"/>
      <c r="R15" s="518"/>
      <c r="S15" s="521"/>
      <c r="T15" s="523"/>
      <c r="U15" s="524"/>
      <c r="V15" s="523"/>
      <c r="W15" s="524"/>
      <c r="X15" s="525"/>
      <c r="Y15" s="526"/>
      <c r="Z15" s="526"/>
      <c r="AA15" s="526"/>
      <c r="AB15" s="526"/>
      <c r="AC15" s="527"/>
      <c r="AD15" s="528"/>
      <c r="AE15" s="529"/>
      <c r="AF15" s="529"/>
      <c r="AG15" s="529"/>
      <c r="AH15" s="530"/>
      <c r="AI15" s="511"/>
      <c r="AJ15" s="512"/>
      <c r="AK15" s="513"/>
      <c r="AL15" s="511"/>
      <c r="AM15" s="512"/>
      <c r="AN15" s="513"/>
      <c r="AO15" s="514" t="str">
        <f t="shared" si="0"/>
        <v/>
      </c>
      <c r="AP15" s="515"/>
      <c r="AQ15" s="515"/>
      <c r="AR15" s="516"/>
      <c r="AS15" s="288"/>
      <c r="AT15" s="287"/>
      <c r="AU15" s="289"/>
      <c r="AV15" s="113"/>
      <c r="AW15" s="113"/>
      <c r="AX15" s="66"/>
    </row>
    <row r="16" spans="2:50" ht="30" customHeight="1" thickBot="1">
      <c r="B16" s="119">
        <v>7</v>
      </c>
      <c r="C16" s="111">
        <v>207</v>
      </c>
      <c r="D16" s="517"/>
      <c r="E16" s="518"/>
      <c r="F16" s="518"/>
      <c r="G16" s="519"/>
      <c r="H16" s="520"/>
      <c r="I16" s="518"/>
      <c r="J16" s="518"/>
      <c r="K16" s="521"/>
      <c r="L16" s="522"/>
      <c r="M16" s="518"/>
      <c r="N16" s="518"/>
      <c r="O16" s="519"/>
      <c r="P16" s="520"/>
      <c r="Q16" s="518"/>
      <c r="R16" s="518"/>
      <c r="S16" s="521"/>
      <c r="T16" s="523"/>
      <c r="U16" s="524"/>
      <c r="V16" s="523"/>
      <c r="W16" s="524"/>
      <c r="X16" s="525"/>
      <c r="Y16" s="526"/>
      <c r="Z16" s="526"/>
      <c r="AA16" s="526"/>
      <c r="AB16" s="526"/>
      <c r="AC16" s="527"/>
      <c r="AD16" s="528"/>
      <c r="AE16" s="529"/>
      <c r="AF16" s="529"/>
      <c r="AG16" s="529"/>
      <c r="AH16" s="530"/>
      <c r="AI16" s="511"/>
      <c r="AJ16" s="512"/>
      <c r="AK16" s="513"/>
      <c r="AL16" s="511"/>
      <c r="AM16" s="512"/>
      <c r="AN16" s="513"/>
      <c r="AO16" s="514" t="str">
        <f t="shared" si="0"/>
        <v/>
      </c>
      <c r="AP16" s="515"/>
      <c r="AQ16" s="515"/>
      <c r="AR16" s="516"/>
      <c r="AS16" s="288"/>
      <c r="AT16" s="287"/>
      <c r="AU16" s="289"/>
      <c r="AV16" s="113"/>
      <c r="AW16" s="113"/>
      <c r="AX16" s="66"/>
    </row>
    <row r="17" spans="2:50" ht="30" customHeight="1" thickBot="1">
      <c r="B17" s="119">
        <v>8</v>
      </c>
      <c r="C17" s="111">
        <v>208</v>
      </c>
      <c r="D17" s="517"/>
      <c r="E17" s="518"/>
      <c r="F17" s="518"/>
      <c r="G17" s="519"/>
      <c r="H17" s="520"/>
      <c r="I17" s="518"/>
      <c r="J17" s="518"/>
      <c r="K17" s="521"/>
      <c r="L17" s="522"/>
      <c r="M17" s="518"/>
      <c r="N17" s="518"/>
      <c r="O17" s="519"/>
      <c r="P17" s="520"/>
      <c r="Q17" s="518"/>
      <c r="R17" s="518"/>
      <c r="S17" s="521"/>
      <c r="T17" s="523"/>
      <c r="U17" s="524"/>
      <c r="V17" s="523"/>
      <c r="W17" s="524"/>
      <c r="X17" s="525"/>
      <c r="Y17" s="526"/>
      <c r="Z17" s="526"/>
      <c r="AA17" s="526"/>
      <c r="AB17" s="526"/>
      <c r="AC17" s="527"/>
      <c r="AD17" s="528"/>
      <c r="AE17" s="529"/>
      <c r="AF17" s="529"/>
      <c r="AG17" s="529"/>
      <c r="AH17" s="530"/>
      <c r="AI17" s="511"/>
      <c r="AJ17" s="512"/>
      <c r="AK17" s="513"/>
      <c r="AL17" s="511"/>
      <c r="AM17" s="512"/>
      <c r="AN17" s="513"/>
      <c r="AO17" s="514" t="str">
        <f t="shared" si="0"/>
        <v/>
      </c>
      <c r="AP17" s="515"/>
      <c r="AQ17" s="515"/>
      <c r="AR17" s="516"/>
      <c r="AS17" s="288"/>
      <c r="AT17" s="287"/>
      <c r="AU17" s="289"/>
      <c r="AV17" s="113"/>
      <c r="AW17" s="113"/>
      <c r="AX17" s="66"/>
    </row>
    <row r="18" spans="2:50" ht="30" customHeight="1" thickBot="1">
      <c r="B18" s="119">
        <v>9</v>
      </c>
      <c r="C18" s="111">
        <v>209</v>
      </c>
      <c r="D18" s="517"/>
      <c r="E18" s="518"/>
      <c r="F18" s="518"/>
      <c r="G18" s="519"/>
      <c r="H18" s="520"/>
      <c r="I18" s="518"/>
      <c r="J18" s="518"/>
      <c r="K18" s="521"/>
      <c r="L18" s="522"/>
      <c r="M18" s="518"/>
      <c r="N18" s="518"/>
      <c r="O18" s="519"/>
      <c r="P18" s="520"/>
      <c r="Q18" s="518"/>
      <c r="R18" s="518"/>
      <c r="S18" s="521"/>
      <c r="T18" s="523"/>
      <c r="U18" s="524"/>
      <c r="V18" s="523"/>
      <c r="W18" s="524"/>
      <c r="X18" s="525"/>
      <c r="Y18" s="526"/>
      <c r="Z18" s="526"/>
      <c r="AA18" s="526"/>
      <c r="AB18" s="526"/>
      <c r="AC18" s="527"/>
      <c r="AD18" s="528"/>
      <c r="AE18" s="529"/>
      <c r="AF18" s="529"/>
      <c r="AG18" s="529"/>
      <c r="AH18" s="530"/>
      <c r="AI18" s="511"/>
      <c r="AJ18" s="512"/>
      <c r="AK18" s="513"/>
      <c r="AL18" s="511"/>
      <c r="AM18" s="512"/>
      <c r="AN18" s="513"/>
      <c r="AO18" s="514" t="str">
        <f t="shared" si="0"/>
        <v/>
      </c>
      <c r="AP18" s="515"/>
      <c r="AQ18" s="515"/>
      <c r="AR18" s="516"/>
      <c r="AS18" s="288"/>
      <c r="AT18" s="287"/>
      <c r="AU18" s="289"/>
      <c r="AV18" s="113"/>
      <c r="AW18" s="113"/>
      <c r="AX18" s="66"/>
    </row>
    <row r="19" spans="2:50" ht="30" customHeight="1" thickBot="1">
      <c r="B19" s="119">
        <v>10</v>
      </c>
      <c r="C19" s="111">
        <v>210</v>
      </c>
      <c r="D19" s="517"/>
      <c r="E19" s="518"/>
      <c r="F19" s="518"/>
      <c r="G19" s="519"/>
      <c r="H19" s="520"/>
      <c r="I19" s="518"/>
      <c r="J19" s="518"/>
      <c r="K19" s="521"/>
      <c r="L19" s="522"/>
      <c r="M19" s="518"/>
      <c r="N19" s="518"/>
      <c r="O19" s="519"/>
      <c r="P19" s="520"/>
      <c r="Q19" s="518"/>
      <c r="R19" s="518"/>
      <c r="S19" s="521"/>
      <c r="T19" s="523"/>
      <c r="U19" s="524"/>
      <c r="V19" s="523"/>
      <c r="W19" s="524"/>
      <c r="X19" s="525"/>
      <c r="Y19" s="526"/>
      <c r="Z19" s="526"/>
      <c r="AA19" s="526"/>
      <c r="AB19" s="526"/>
      <c r="AC19" s="527"/>
      <c r="AD19" s="528"/>
      <c r="AE19" s="529"/>
      <c r="AF19" s="529"/>
      <c r="AG19" s="529"/>
      <c r="AH19" s="530"/>
      <c r="AI19" s="511"/>
      <c r="AJ19" s="512"/>
      <c r="AK19" s="513"/>
      <c r="AL19" s="511"/>
      <c r="AM19" s="512"/>
      <c r="AN19" s="513"/>
      <c r="AO19" s="514" t="str">
        <f t="shared" si="0"/>
        <v/>
      </c>
      <c r="AP19" s="515"/>
      <c r="AQ19" s="515"/>
      <c r="AR19" s="516"/>
      <c r="AS19" s="288"/>
      <c r="AT19" s="287"/>
      <c r="AU19" s="289"/>
      <c r="AV19" s="113"/>
      <c r="AW19" s="113"/>
      <c r="AX19" s="66"/>
    </row>
    <row r="20" spans="2:50" ht="30" customHeight="1" thickBot="1">
      <c r="B20" s="119">
        <v>11</v>
      </c>
      <c r="C20" s="111">
        <v>211</v>
      </c>
      <c r="D20" s="517"/>
      <c r="E20" s="518"/>
      <c r="F20" s="518"/>
      <c r="G20" s="519"/>
      <c r="H20" s="520"/>
      <c r="I20" s="518"/>
      <c r="J20" s="518"/>
      <c r="K20" s="521"/>
      <c r="L20" s="522"/>
      <c r="M20" s="518"/>
      <c r="N20" s="518"/>
      <c r="O20" s="519"/>
      <c r="P20" s="520"/>
      <c r="Q20" s="518"/>
      <c r="R20" s="518"/>
      <c r="S20" s="521"/>
      <c r="T20" s="523"/>
      <c r="U20" s="524"/>
      <c r="V20" s="523"/>
      <c r="W20" s="524"/>
      <c r="X20" s="525"/>
      <c r="Y20" s="526"/>
      <c r="Z20" s="526"/>
      <c r="AA20" s="526"/>
      <c r="AB20" s="526"/>
      <c r="AC20" s="527"/>
      <c r="AD20" s="528"/>
      <c r="AE20" s="529"/>
      <c r="AF20" s="529"/>
      <c r="AG20" s="529"/>
      <c r="AH20" s="530"/>
      <c r="AI20" s="511"/>
      <c r="AJ20" s="512"/>
      <c r="AK20" s="513"/>
      <c r="AL20" s="511"/>
      <c r="AM20" s="512"/>
      <c r="AN20" s="513"/>
      <c r="AO20" s="514" t="str">
        <f t="shared" si="0"/>
        <v/>
      </c>
      <c r="AP20" s="515"/>
      <c r="AQ20" s="515"/>
      <c r="AR20" s="516"/>
      <c r="AS20" s="288"/>
      <c r="AT20" s="287"/>
      <c r="AU20" s="289"/>
      <c r="AV20" s="113"/>
      <c r="AW20" s="113"/>
      <c r="AX20" s="66"/>
    </row>
    <row r="21" spans="2:50" ht="30" customHeight="1" thickBot="1">
      <c r="B21" s="119">
        <v>12</v>
      </c>
      <c r="C21" s="111">
        <v>212</v>
      </c>
      <c r="D21" s="517"/>
      <c r="E21" s="518"/>
      <c r="F21" s="518"/>
      <c r="G21" s="519"/>
      <c r="H21" s="520"/>
      <c r="I21" s="518"/>
      <c r="J21" s="518"/>
      <c r="K21" s="521"/>
      <c r="L21" s="522"/>
      <c r="M21" s="518"/>
      <c r="N21" s="518"/>
      <c r="O21" s="519"/>
      <c r="P21" s="520"/>
      <c r="Q21" s="518"/>
      <c r="R21" s="518"/>
      <c r="S21" s="521"/>
      <c r="T21" s="523"/>
      <c r="U21" s="524"/>
      <c r="V21" s="523"/>
      <c r="W21" s="524"/>
      <c r="X21" s="525"/>
      <c r="Y21" s="526"/>
      <c r="Z21" s="526"/>
      <c r="AA21" s="526"/>
      <c r="AB21" s="526"/>
      <c r="AC21" s="527"/>
      <c r="AD21" s="528"/>
      <c r="AE21" s="529"/>
      <c r="AF21" s="529"/>
      <c r="AG21" s="529"/>
      <c r="AH21" s="530"/>
      <c r="AI21" s="511"/>
      <c r="AJ21" s="512"/>
      <c r="AK21" s="513"/>
      <c r="AL21" s="511"/>
      <c r="AM21" s="512"/>
      <c r="AN21" s="513"/>
      <c r="AO21" s="514" t="str">
        <f t="shared" si="0"/>
        <v/>
      </c>
      <c r="AP21" s="515"/>
      <c r="AQ21" s="515"/>
      <c r="AR21" s="516"/>
      <c r="AS21" s="288"/>
      <c r="AT21" s="287"/>
      <c r="AU21" s="289"/>
      <c r="AV21" s="113"/>
      <c r="AW21" s="113"/>
      <c r="AX21" s="66"/>
    </row>
    <row r="22" spans="2:50" ht="30" customHeight="1" thickBot="1">
      <c r="B22" s="119">
        <v>13</v>
      </c>
      <c r="C22" s="111">
        <v>213</v>
      </c>
      <c r="D22" s="517"/>
      <c r="E22" s="518"/>
      <c r="F22" s="518"/>
      <c r="G22" s="519"/>
      <c r="H22" s="520"/>
      <c r="I22" s="518"/>
      <c r="J22" s="518"/>
      <c r="K22" s="521"/>
      <c r="L22" s="522"/>
      <c r="M22" s="518"/>
      <c r="N22" s="518"/>
      <c r="O22" s="519"/>
      <c r="P22" s="520"/>
      <c r="Q22" s="518"/>
      <c r="R22" s="518"/>
      <c r="S22" s="521"/>
      <c r="T22" s="523"/>
      <c r="U22" s="524"/>
      <c r="V22" s="523"/>
      <c r="W22" s="524"/>
      <c r="X22" s="525"/>
      <c r="Y22" s="526"/>
      <c r="Z22" s="526"/>
      <c r="AA22" s="526"/>
      <c r="AB22" s="526"/>
      <c r="AC22" s="527"/>
      <c r="AD22" s="528"/>
      <c r="AE22" s="529"/>
      <c r="AF22" s="529"/>
      <c r="AG22" s="529"/>
      <c r="AH22" s="530"/>
      <c r="AI22" s="511"/>
      <c r="AJ22" s="512"/>
      <c r="AK22" s="513"/>
      <c r="AL22" s="511"/>
      <c r="AM22" s="512"/>
      <c r="AN22" s="513"/>
      <c r="AO22" s="514" t="str">
        <f t="shared" si="0"/>
        <v/>
      </c>
      <c r="AP22" s="515"/>
      <c r="AQ22" s="515"/>
      <c r="AR22" s="516"/>
      <c r="AS22" s="288"/>
      <c r="AT22" s="287"/>
      <c r="AU22" s="289"/>
      <c r="AV22" s="113"/>
      <c r="AW22" s="113"/>
      <c r="AX22" s="66"/>
    </row>
    <row r="23" spans="2:50" ht="30" customHeight="1" thickBot="1">
      <c r="B23" s="119">
        <v>14</v>
      </c>
      <c r="C23" s="111">
        <v>214</v>
      </c>
      <c r="D23" s="517"/>
      <c r="E23" s="518"/>
      <c r="F23" s="518"/>
      <c r="G23" s="519"/>
      <c r="H23" s="520"/>
      <c r="I23" s="518"/>
      <c r="J23" s="518"/>
      <c r="K23" s="521"/>
      <c r="L23" s="522"/>
      <c r="M23" s="518"/>
      <c r="N23" s="518"/>
      <c r="O23" s="519"/>
      <c r="P23" s="520"/>
      <c r="Q23" s="518"/>
      <c r="R23" s="518"/>
      <c r="S23" s="521"/>
      <c r="T23" s="523"/>
      <c r="U23" s="524"/>
      <c r="V23" s="523"/>
      <c r="W23" s="524"/>
      <c r="X23" s="525"/>
      <c r="Y23" s="526"/>
      <c r="Z23" s="526"/>
      <c r="AA23" s="526"/>
      <c r="AB23" s="526"/>
      <c r="AC23" s="527"/>
      <c r="AD23" s="528"/>
      <c r="AE23" s="529"/>
      <c r="AF23" s="529"/>
      <c r="AG23" s="529"/>
      <c r="AH23" s="530"/>
      <c r="AI23" s="511"/>
      <c r="AJ23" s="512"/>
      <c r="AK23" s="513"/>
      <c r="AL23" s="511"/>
      <c r="AM23" s="512"/>
      <c r="AN23" s="513"/>
      <c r="AO23" s="514" t="str">
        <f t="shared" si="0"/>
        <v/>
      </c>
      <c r="AP23" s="515"/>
      <c r="AQ23" s="515"/>
      <c r="AR23" s="516"/>
      <c r="AS23" s="288"/>
      <c r="AT23" s="287"/>
      <c r="AU23" s="289"/>
      <c r="AV23" s="113"/>
      <c r="AW23" s="113"/>
      <c r="AX23" s="66"/>
    </row>
    <row r="24" spans="2:50" ht="30" customHeight="1" thickBot="1">
      <c r="B24" s="119">
        <v>15</v>
      </c>
      <c r="C24" s="111">
        <v>215</v>
      </c>
      <c r="D24" s="517"/>
      <c r="E24" s="518"/>
      <c r="F24" s="518"/>
      <c r="G24" s="519"/>
      <c r="H24" s="520"/>
      <c r="I24" s="518"/>
      <c r="J24" s="518"/>
      <c r="K24" s="521"/>
      <c r="L24" s="522"/>
      <c r="M24" s="518"/>
      <c r="N24" s="518"/>
      <c r="O24" s="519"/>
      <c r="P24" s="520"/>
      <c r="Q24" s="518"/>
      <c r="R24" s="518"/>
      <c r="S24" s="521"/>
      <c r="T24" s="523"/>
      <c r="U24" s="524"/>
      <c r="V24" s="523"/>
      <c r="W24" s="524"/>
      <c r="X24" s="525"/>
      <c r="Y24" s="526"/>
      <c r="Z24" s="526"/>
      <c r="AA24" s="526"/>
      <c r="AB24" s="526"/>
      <c r="AC24" s="527"/>
      <c r="AD24" s="528"/>
      <c r="AE24" s="529"/>
      <c r="AF24" s="529"/>
      <c r="AG24" s="529"/>
      <c r="AH24" s="530"/>
      <c r="AI24" s="511"/>
      <c r="AJ24" s="512"/>
      <c r="AK24" s="513"/>
      <c r="AL24" s="511"/>
      <c r="AM24" s="512"/>
      <c r="AN24" s="513"/>
      <c r="AO24" s="514" t="str">
        <f t="shared" si="0"/>
        <v/>
      </c>
      <c r="AP24" s="515"/>
      <c r="AQ24" s="515"/>
      <c r="AR24" s="516"/>
      <c r="AS24" s="288"/>
      <c r="AT24" s="287"/>
      <c r="AU24" s="289"/>
      <c r="AV24" s="113"/>
      <c r="AW24" s="113"/>
      <c r="AX24" s="66"/>
    </row>
    <row r="25" spans="2:50" ht="30" customHeight="1" thickBot="1">
      <c r="B25" s="119">
        <v>16</v>
      </c>
      <c r="C25" s="111">
        <v>216</v>
      </c>
      <c r="D25" s="517"/>
      <c r="E25" s="518"/>
      <c r="F25" s="518"/>
      <c r="G25" s="519"/>
      <c r="H25" s="520"/>
      <c r="I25" s="518"/>
      <c r="J25" s="518"/>
      <c r="K25" s="521"/>
      <c r="L25" s="522"/>
      <c r="M25" s="518"/>
      <c r="N25" s="518"/>
      <c r="O25" s="519"/>
      <c r="P25" s="520"/>
      <c r="Q25" s="518"/>
      <c r="R25" s="518"/>
      <c r="S25" s="521"/>
      <c r="T25" s="523"/>
      <c r="U25" s="524"/>
      <c r="V25" s="523"/>
      <c r="W25" s="524"/>
      <c r="X25" s="525"/>
      <c r="Y25" s="526"/>
      <c r="Z25" s="526"/>
      <c r="AA25" s="526"/>
      <c r="AB25" s="526"/>
      <c r="AC25" s="527"/>
      <c r="AD25" s="528"/>
      <c r="AE25" s="529"/>
      <c r="AF25" s="529"/>
      <c r="AG25" s="529"/>
      <c r="AH25" s="530"/>
      <c r="AI25" s="511"/>
      <c r="AJ25" s="512"/>
      <c r="AK25" s="513"/>
      <c r="AL25" s="511"/>
      <c r="AM25" s="512"/>
      <c r="AN25" s="513"/>
      <c r="AO25" s="514" t="str">
        <f t="shared" si="0"/>
        <v/>
      </c>
      <c r="AP25" s="515"/>
      <c r="AQ25" s="515"/>
      <c r="AR25" s="516"/>
      <c r="AS25" s="288"/>
      <c r="AT25" s="287"/>
      <c r="AU25" s="289"/>
      <c r="AV25" s="113"/>
      <c r="AW25" s="113"/>
      <c r="AX25" s="66"/>
    </row>
  </sheetData>
  <sheetProtection sheet="1" objects="1" scenarios="1"/>
  <protectedRanges>
    <protectedRange sqref="D10:AN25" name="範囲１"/>
    <protectedRange sqref="AS10:AU25" name="範囲2"/>
  </protectedRanges>
  <customSheetViews>
    <customSheetView guid="{5D963F3A-B207-4215-A36A-BBA0BD90DFE4}" showGridLines="0" hiddenColumns="1">
      <pane xSplit="2" ySplit="8" topLeftCell="D9" activePane="bottomRight" state="frozen"/>
      <selection pane="bottomRight" activeCell="K1" sqref="K1"/>
      <colBreaks count="1" manualBreakCount="1">
        <brk id="45" max="1048575" man="1"/>
      </colBreaks>
      <pageMargins left="0.7" right="0.7" top="0.75" bottom="0.75" header="0.3" footer="0.3"/>
      <pageSetup paperSize="9" scale="93" orientation="portrait" r:id="rId1"/>
    </customSheetView>
  </customSheetViews>
  <mergeCells count="203">
    <mergeCell ref="B6:B8"/>
    <mergeCell ref="AO6:AR8"/>
    <mergeCell ref="D6:K6"/>
    <mergeCell ref="L6:S6"/>
    <mergeCell ref="T6:U8"/>
    <mergeCell ref="V6:W8"/>
    <mergeCell ref="X6:AC8"/>
    <mergeCell ref="AD6:AH8"/>
    <mergeCell ref="AI6:AK8"/>
    <mergeCell ref="AL6:AN8"/>
    <mergeCell ref="D7:G8"/>
    <mergeCell ref="H7:K8"/>
    <mergeCell ref="L7:O8"/>
    <mergeCell ref="P7:S8"/>
    <mergeCell ref="AD9:AH9"/>
    <mergeCell ref="AI9:AK9"/>
    <mergeCell ref="AL9:AN9"/>
    <mergeCell ref="AO10:AR10"/>
    <mergeCell ref="D10:G10"/>
    <mergeCell ref="H10:K10"/>
    <mergeCell ref="L10:O10"/>
    <mergeCell ref="P10:S10"/>
    <mergeCell ref="T10:U10"/>
    <mergeCell ref="V10:W10"/>
    <mergeCell ref="X10:AC10"/>
    <mergeCell ref="AD10:AH10"/>
    <mergeCell ref="AI10:AK10"/>
    <mergeCell ref="AL10:AN10"/>
    <mergeCell ref="V9:W9"/>
    <mergeCell ref="X9:AC9"/>
    <mergeCell ref="AO12:AR12"/>
    <mergeCell ref="D12:G12"/>
    <mergeCell ref="H12:K12"/>
    <mergeCell ref="L12:O12"/>
    <mergeCell ref="P12:S12"/>
    <mergeCell ref="AO11:AR11"/>
    <mergeCell ref="D11:G11"/>
    <mergeCell ref="H11:K11"/>
    <mergeCell ref="L11:O11"/>
    <mergeCell ref="P11:S11"/>
    <mergeCell ref="T12:U12"/>
    <mergeCell ref="T11:U11"/>
    <mergeCell ref="V12:W12"/>
    <mergeCell ref="X12:AC12"/>
    <mergeCell ref="AD12:AH12"/>
    <mergeCell ref="AI12:AK12"/>
    <mergeCell ref="AL12:AN12"/>
    <mergeCell ref="V11:W11"/>
    <mergeCell ref="AD11:AH11"/>
    <mergeCell ref="AI11:AK11"/>
    <mergeCell ref="AL11:AN11"/>
    <mergeCell ref="AO14:AR14"/>
    <mergeCell ref="D14:G14"/>
    <mergeCell ref="H14:K14"/>
    <mergeCell ref="L14:O14"/>
    <mergeCell ref="P14:S14"/>
    <mergeCell ref="AO13:AR13"/>
    <mergeCell ref="D13:G13"/>
    <mergeCell ref="H13:K13"/>
    <mergeCell ref="L13:O13"/>
    <mergeCell ref="P13:S13"/>
    <mergeCell ref="T14:U14"/>
    <mergeCell ref="V14:W14"/>
    <mergeCell ref="X14:AC14"/>
    <mergeCell ref="AD14:AH14"/>
    <mergeCell ref="AI14:AK14"/>
    <mergeCell ref="AL14:AN14"/>
    <mergeCell ref="V13:W13"/>
    <mergeCell ref="X13:AC13"/>
    <mergeCell ref="AD13:AH13"/>
    <mergeCell ref="AI13:AK13"/>
    <mergeCell ref="AL13:AN13"/>
    <mergeCell ref="T13:U13"/>
    <mergeCell ref="D16:G16"/>
    <mergeCell ref="H16:K16"/>
    <mergeCell ref="L16:O16"/>
    <mergeCell ref="P16:S16"/>
    <mergeCell ref="AO15:AR15"/>
    <mergeCell ref="D15:G15"/>
    <mergeCell ref="H15:K15"/>
    <mergeCell ref="L15:O15"/>
    <mergeCell ref="P15:S15"/>
    <mergeCell ref="T15:U15"/>
    <mergeCell ref="T16:U16"/>
    <mergeCell ref="V16:W16"/>
    <mergeCell ref="X16:AC16"/>
    <mergeCell ref="AD16:AH16"/>
    <mergeCell ref="AI16:AK16"/>
    <mergeCell ref="AL16:AN16"/>
    <mergeCell ref="V15:W15"/>
    <mergeCell ref="X15:AC15"/>
    <mergeCell ref="AD15:AH15"/>
    <mergeCell ref="AI15:AK15"/>
    <mergeCell ref="AL15:AN15"/>
    <mergeCell ref="AO16:AR16"/>
    <mergeCell ref="D18:G18"/>
    <mergeCell ref="H18:K18"/>
    <mergeCell ref="L18:O18"/>
    <mergeCell ref="P18:S18"/>
    <mergeCell ref="AO17:AR17"/>
    <mergeCell ref="D17:G17"/>
    <mergeCell ref="H17:K17"/>
    <mergeCell ref="L17:O17"/>
    <mergeCell ref="P17:S17"/>
    <mergeCell ref="T18:U18"/>
    <mergeCell ref="T17:U17"/>
    <mergeCell ref="AD18:AH18"/>
    <mergeCell ref="AI18:AK18"/>
    <mergeCell ref="AL18:AN18"/>
    <mergeCell ref="V17:W17"/>
    <mergeCell ref="X17:AC17"/>
    <mergeCell ref="AD17:AH17"/>
    <mergeCell ref="AI17:AK17"/>
    <mergeCell ref="AL17:AN17"/>
    <mergeCell ref="AO18:AR18"/>
    <mergeCell ref="D20:G20"/>
    <mergeCell ref="H20:K20"/>
    <mergeCell ref="L20:O20"/>
    <mergeCell ref="P20:S20"/>
    <mergeCell ref="AO19:AR19"/>
    <mergeCell ref="D19:G19"/>
    <mergeCell ref="H19:K19"/>
    <mergeCell ref="L19:O19"/>
    <mergeCell ref="P19:S19"/>
    <mergeCell ref="T20:U20"/>
    <mergeCell ref="V20:W20"/>
    <mergeCell ref="X20:AC20"/>
    <mergeCell ref="AD20:AH20"/>
    <mergeCell ref="AI20:AK20"/>
    <mergeCell ref="AL20:AN20"/>
    <mergeCell ref="V19:W19"/>
    <mergeCell ref="X19:AC19"/>
    <mergeCell ref="AD19:AH19"/>
    <mergeCell ref="AI19:AK19"/>
    <mergeCell ref="AL19:AN19"/>
    <mergeCell ref="T19:U19"/>
    <mergeCell ref="AO20:AR20"/>
    <mergeCell ref="AO22:AR22"/>
    <mergeCell ref="D22:G22"/>
    <mergeCell ref="H22:K22"/>
    <mergeCell ref="L22:O22"/>
    <mergeCell ref="P22:S22"/>
    <mergeCell ref="AO21:AR21"/>
    <mergeCell ref="D21:G21"/>
    <mergeCell ref="H21:K21"/>
    <mergeCell ref="L21:O21"/>
    <mergeCell ref="P21:S21"/>
    <mergeCell ref="AD23:AH23"/>
    <mergeCell ref="AI22:AK22"/>
    <mergeCell ref="AL22:AN22"/>
    <mergeCell ref="V21:W21"/>
    <mergeCell ref="X21:AC21"/>
    <mergeCell ref="AD21:AH21"/>
    <mergeCell ref="AI21:AK21"/>
    <mergeCell ref="AL21:AN21"/>
    <mergeCell ref="T21:U21"/>
    <mergeCell ref="T22:U22"/>
    <mergeCell ref="V22:W22"/>
    <mergeCell ref="X22:AC22"/>
    <mergeCell ref="AD22:AH22"/>
    <mergeCell ref="D24:G24"/>
    <mergeCell ref="H24:K24"/>
    <mergeCell ref="L24:O24"/>
    <mergeCell ref="P24:S24"/>
    <mergeCell ref="AD25:AH25"/>
    <mergeCell ref="AI25:AK25"/>
    <mergeCell ref="AL25:AN25"/>
    <mergeCell ref="T25:U25"/>
    <mergeCell ref="AO25:AR25"/>
    <mergeCell ref="D25:G25"/>
    <mergeCell ref="H25:K25"/>
    <mergeCell ref="L25:O25"/>
    <mergeCell ref="P25:S25"/>
    <mergeCell ref="T24:U24"/>
    <mergeCell ref="V24:W24"/>
    <mergeCell ref="X24:AC24"/>
    <mergeCell ref="AD24:AH24"/>
    <mergeCell ref="AI24:AK24"/>
    <mergeCell ref="AL24:AN24"/>
    <mergeCell ref="D1:I1"/>
    <mergeCell ref="AS6:AU8"/>
    <mergeCell ref="AO9:AR9"/>
    <mergeCell ref="D9:G9"/>
    <mergeCell ref="H9:K9"/>
    <mergeCell ref="L9:O9"/>
    <mergeCell ref="P9:S9"/>
    <mergeCell ref="T9:U9"/>
    <mergeCell ref="V25:W25"/>
    <mergeCell ref="X25:AC25"/>
    <mergeCell ref="V18:W18"/>
    <mergeCell ref="X18:AC18"/>
    <mergeCell ref="AO23:AR23"/>
    <mergeCell ref="D23:G23"/>
    <mergeCell ref="H23:K23"/>
    <mergeCell ref="L23:O23"/>
    <mergeCell ref="P23:S23"/>
    <mergeCell ref="V23:W23"/>
    <mergeCell ref="X23:AC23"/>
    <mergeCell ref="X11:AC11"/>
    <mergeCell ref="AI23:AK23"/>
    <mergeCell ref="AL23:AN23"/>
    <mergeCell ref="T23:U23"/>
    <mergeCell ref="AO24:AR24"/>
  </mergeCells>
  <phoneticPr fontId="2"/>
  <dataValidations count="3">
    <dataValidation type="list" allowBlank="1" showInputMessage="1" showErrorMessage="1" sqref="V9:V25" xr:uid="{00000000-0002-0000-0300-000000000000}">
      <formula1>"初,1,無"</formula1>
    </dataValidation>
    <dataValidation type="list" allowBlank="1" showInputMessage="1" showErrorMessage="1" sqref="T9:T25" xr:uid="{00000000-0002-0000-0300-000001000000}">
      <formula1>"1,2,3"</formula1>
    </dataValidation>
    <dataValidation type="list" allowBlank="1" showInputMessage="1" showErrorMessage="1" sqref="AT9:AT25" xr:uid="{00000000-0002-0000-0300-000002000000}">
      <formula1>"(保),(外)"</formula1>
    </dataValidation>
  </dataValidations>
  <hyperlinks>
    <hyperlink ref="D1" location="Top!A1" display="Topへ戻る" xr:uid="{00000000-0004-0000-0300-000000000000}"/>
  </hyperlinks>
  <pageMargins left="0.7" right="0.7" top="0.75" bottom="0.75" header="0.3" footer="0.3"/>
  <pageSetup paperSize="9" scale="93" orientation="portrait" r:id="rId2"/>
  <colBreaks count="1" manualBreakCount="1">
    <brk id="46" max="1048575" man="1"/>
  </colBreak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</sheetPr>
  <dimension ref="B1:BD32"/>
  <sheetViews>
    <sheetView showGridLines="0" showZeros="0" zoomScaleNormal="100" zoomScaleSheetLayoutView="70" workbookViewId="0"/>
  </sheetViews>
  <sheetFormatPr defaultRowHeight="13.5"/>
  <cols>
    <col min="1" max="1" width="2.625" style="228" customWidth="1"/>
    <col min="2" max="2" width="6.125" style="228" customWidth="1"/>
    <col min="3" max="14" width="2.625" style="228" customWidth="1"/>
    <col min="15" max="15" width="6.125" style="228" customWidth="1"/>
    <col min="16" max="70" width="2.625" style="228" customWidth="1"/>
    <col min="71" max="16384" width="9" style="228"/>
  </cols>
  <sheetData>
    <row r="1" spans="2:56" ht="30.75" customHeight="1">
      <c r="D1" s="576" t="s">
        <v>194</v>
      </c>
      <c r="E1" s="577"/>
      <c r="F1" s="577"/>
      <c r="G1" s="577"/>
      <c r="H1" s="577"/>
      <c r="I1" s="577"/>
      <c r="J1" s="578"/>
    </row>
    <row r="2" spans="2:56" ht="6" customHeight="1" thickBot="1">
      <c r="D2" s="229"/>
      <c r="E2" s="229"/>
      <c r="F2" s="229"/>
      <c r="G2" s="229"/>
      <c r="H2" s="229"/>
      <c r="I2" s="229"/>
      <c r="J2" s="229"/>
    </row>
    <row r="3" spans="2:56" ht="118.5" customHeight="1" thickTop="1" thickBot="1">
      <c r="B3" s="580" t="s">
        <v>257</v>
      </c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581"/>
      <c r="AJ3" s="581"/>
      <c r="AK3" s="581"/>
      <c r="AL3" s="581"/>
      <c r="AM3" s="581"/>
      <c r="AN3" s="581"/>
      <c r="AO3" s="581"/>
      <c r="AP3" s="581"/>
      <c r="AQ3" s="581"/>
      <c r="AR3" s="581"/>
      <c r="AS3" s="581"/>
      <c r="AT3" s="581"/>
      <c r="AU3" s="581"/>
      <c r="AV3" s="581"/>
      <c r="AW3" s="581"/>
      <c r="AX3" s="581"/>
      <c r="AY3" s="581"/>
      <c r="AZ3" s="581"/>
      <c r="BA3" s="581"/>
      <c r="BB3" s="581"/>
      <c r="BC3" s="582"/>
    </row>
    <row r="4" spans="2:56" ht="9" customHeight="1" thickTop="1"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</row>
    <row r="5" spans="2:56" ht="30.75" customHeight="1">
      <c r="B5" s="579" t="s">
        <v>38</v>
      </c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</row>
    <row r="6" spans="2:56">
      <c r="J6" s="228" t="s">
        <v>360</v>
      </c>
    </row>
    <row r="7" spans="2:56" ht="9" customHeight="1"/>
    <row r="8" spans="2:56" ht="22.5" customHeight="1">
      <c r="B8" s="232" t="s">
        <v>358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2" t="s">
        <v>359</v>
      </c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3"/>
    </row>
    <row r="9" spans="2:56" ht="22.5" customHeight="1">
      <c r="B9" s="347">
        <v>1</v>
      </c>
      <c r="C9" s="575">
        <f>③男入力!D10</f>
        <v>0</v>
      </c>
      <c r="D9" s="575"/>
      <c r="E9" s="575"/>
      <c r="F9" s="575"/>
      <c r="G9" s="575">
        <f>③男入力!H10</f>
        <v>0</v>
      </c>
      <c r="H9" s="575"/>
      <c r="I9" s="575"/>
      <c r="J9" s="575"/>
      <c r="K9" s="235"/>
      <c r="L9" s="235"/>
      <c r="M9" s="235"/>
      <c r="N9" s="235"/>
      <c r="O9" s="347">
        <v>1</v>
      </c>
      <c r="P9" s="575">
        <f>④女入力!D10</f>
        <v>0</v>
      </c>
      <c r="Q9" s="575"/>
      <c r="R9" s="575"/>
      <c r="S9" s="575"/>
      <c r="T9" s="575">
        <f>④女入力!H10</f>
        <v>0</v>
      </c>
      <c r="U9" s="575"/>
      <c r="V9" s="575"/>
      <c r="W9" s="575"/>
      <c r="X9" s="235"/>
      <c r="Y9" s="235"/>
    </row>
    <row r="10" spans="2:56" ht="22.5" customHeight="1">
      <c r="B10" s="347">
        <v>2</v>
      </c>
      <c r="C10" s="575">
        <f>③男入力!D11</f>
        <v>0</v>
      </c>
      <c r="D10" s="575"/>
      <c r="E10" s="575"/>
      <c r="F10" s="575"/>
      <c r="G10" s="575">
        <f>③男入力!H11</f>
        <v>0</v>
      </c>
      <c r="H10" s="575"/>
      <c r="I10" s="575"/>
      <c r="J10" s="575"/>
      <c r="K10" s="235"/>
      <c r="L10" s="235"/>
      <c r="M10" s="235"/>
      <c r="N10" s="235"/>
      <c r="O10" s="347">
        <v>2</v>
      </c>
      <c r="P10" s="575">
        <f>④女入力!D11</f>
        <v>0</v>
      </c>
      <c r="Q10" s="575"/>
      <c r="R10" s="575"/>
      <c r="S10" s="575"/>
      <c r="T10" s="575">
        <f>④女入力!H11</f>
        <v>0</v>
      </c>
      <c r="U10" s="575"/>
      <c r="V10" s="575"/>
      <c r="W10" s="575"/>
      <c r="X10" s="235"/>
      <c r="Y10" s="235"/>
      <c r="Z10" s="233"/>
    </row>
    <row r="11" spans="2:56" ht="22.5" customHeight="1">
      <c r="B11" s="347">
        <v>3</v>
      </c>
      <c r="C11" s="575">
        <f>③男入力!D12</f>
        <v>0</v>
      </c>
      <c r="D11" s="575"/>
      <c r="E11" s="575"/>
      <c r="F11" s="575"/>
      <c r="G11" s="575">
        <f>③男入力!H12</f>
        <v>0</v>
      </c>
      <c r="H11" s="575"/>
      <c r="I11" s="575"/>
      <c r="J11" s="575"/>
      <c r="K11" s="235"/>
      <c r="L11" s="235"/>
      <c r="M11" s="235"/>
      <c r="N11" s="235"/>
      <c r="O11" s="347">
        <v>3</v>
      </c>
      <c r="P11" s="575">
        <f>④女入力!D12</f>
        <v>0</v>
      </c>
      <c r="Q11" s="575"/>
      <c r="R11" s="575"/>
      <c r="S11" s="575"/>
      <c r="T11" s="575">
        <f>④女入力!H12</f>
        <v>0</v>
      </c>
      <c r="U11" s="575"/>
      <c r="V11" s="575"/>
      <c r="W11" s="575"/>
      <c r="X11" s="235"/>
      <c r="Y11" s="235"/>
      <c r="Z11" s="233"/>
    </row>
    <row r="12" spans="2:56" ht="22.5" customHeight="1">
      <c r="B12" s="347">
        <v>4</v>
      </c>
      <c r="C12" s="575">
        <f>③男入力!D13</f>
        <v>0</v>
      </c>
      <c r="D12" s="575"/>
      <c r="E12" s="575"/>
      <c r="F12" s="575"/>
      <c r="G12" s="575">
        <f>③男入力!H13</f>
        <v>0</v>
      </c>
      <c r="H12" s="575"/>
      <c r="I12" s="575"/>
      <c r="J12" s="575"/>
      <c r="K12" s="235"/>
      <c r="L12" s="235"/>
      <c r="M12" s="235"/>
      <c r="N12" s="235"/>
      <c r="O12" s="347">
        <v>4</v>
      </c>
      <c r="P12" s="575">
        <f>④女入力!D13</f>
        <v>0</v>
      </c>
      <c r="Q12" s="575"/>
      <c r="R12" s="575"/>
      <c r="S12" s="575"/>
      <c r="T12" s="575">
        <f>④女入力!H13</f>
        <v>0</v>
      </c>
      <c r="U12" s="575"/>
      <c r="V12" s="575"/>
      <c r="W12" s="575"/>
      <c r="X12" s="235"/>
      <c r="Y12" s="235"/>
      <c r="Z12" s="233"/>
    </row>
    <row r="13" spans="2:56" ht="22.5" customHeight="1">
      <c r="B13" s="347">
        <v>5</v>
      </c>
      <c r="C13" s="575">
        <f>③男入力!D14</f>
        <v>0</v>
      </c>
      <c r="D13" s="575"/>
      <c r="E13" s="575"/>
      <c r="F13" s="575"/>
      <c r="G13" s="575">
        <f>③男入力!H14</f>
        <v>0</v>
      </c>
      <c r="H13" s="575"/>
      <c r="I13" s="575"/>
      <c r="J13" s="575"/>
      <c r="K13" s="235"/>
      <c r="L13" s="235"/>
      <c r="M13" s="235"/>
      <c r="N13" s="235"/>
      <c r="O13" s="347">
        <v>5</v>
      </c>
      <c r="P13" s="575">
        <f>④女入力!D14</f>
        <v>0</v>
      </c>
      <c r="Q13" s="575"/>
      <c r="R13" s="575"/>
      <c r="S13" s="575"/>
      <c r="T13" s="575">
        <f>④女入力!H14</f>
        <v>0</v>
      </c>
      <c r="U13" s="575"/>
      <c r="V13" s="575"/>
      <c r="W13" s="575"/>
      <c r="X13" s="235"/>
      <c r="Y13" s="235"/>
      <c r="Z13" s="233"/>
    </row>
    <row r="14" spans="2:56" ht="22.5" customHeight="1">
      <c r="B14" s="347">
        <v>6</v>
      </c>
      <c r="C14" s="575">
        <f>③男入力!D15</f>
        <v>0</v>
      </c>
      <c r="D14" s="575"/>
      <c r="E14" s="575"/>
      <c r="F14" s="575"/>
      <c r="G14" s="575">
        <f>③男入力!H15</f>
        <v>0</v>
      </c>
      <c r="H14" s="575"/>
      <c r="I14" s="575"/>
      <c r="J14" s="575"/>
      <c r="K14" s="235"/>
      <c r="L14" s="235"/>
      <c r="M14" s="235"/>
      <c r="N14" s="235"/>
      <c r="O14" s="347">
        <v>6</v>
      </c>
      <c r="P14" s="575">
        <f>④女入力!D15</f>
        <v>0</v>
      </c>
      <c r="Q14" s="575"/>
      <c r="R14" s="575"/>
      <c r="S14" s="575"/>
      <c r="T14" s="575">
        <f>④女入力!H15</f>
        <v>0</v>
      </c>
      <c r="U14" s="575"/>
      <c r="V14" s="575"/>
      <c r="W14" s="575"/>
      <c r="X14" s="235"/>
      <c r="Y14" s="235"/>
      <c r="Z14" s="233"/>
    </row>
    <row r="15" spans="2:56" ht="22.5" customHeight="1">
      <c r="B15" s="347">
        <v>7</v>
      </c>
      <c r="C15" s="575">
        <f>③男入力!D16</f>
        <v>0</v>
      </c>
      <c r="D15" s="575"/>
      <c r="E15" s="575"/>
      <c r="F15" s="575"/>
      <c r="G15" s="575">
        <f>③男入力!H16</f>
        <v>0</v>
      </c>
      <c r="H15" s="575"/>
      <c r="I15" s="575"/>
      <c r="J15" s="575"/>
      <c r="K15" s="235"/>
      <c r="L15" s="235"/>
      <c r="M15" s="235"/>
      <c r="N15" s="235"/>
      <c r="O15" s="347">
        <v>7</v>
      </c>
      <c r="P15" s="575">
        <f>④女入力!D16</f>
        <v>0</v>
      </c>
      <c r="Q15" s="575"/>
      <c r="R15" s="575"/>
      <c r="S15" s="575"/>
      <c r="T15" s="575">
        <f>④女入力!H16</f>
        <v>0</v>
      </c>
      <c r="U15" s="575"/>
      <c r="V15" s="575"/>
      <c r="W15" s="575"/>
      <c r="X15" s="235"/>
      <c r="Y15" s="235"/>
      <c r="Z15" s="233"/>
    </row>
    <row r="16" spans="2:56" ht="22.5" customHeight="1">
      <c r="B16" s="347">
        <v>8</v>
      </c>
      <c r="C16" s="575">
        <f>③男入力!D17</f>
        <v>0</v>
      </c>
      <c r="D16" s="575"/>
      <c r="E16" s="575"/>
      <c r="F16" s="575"/>
      <c r="G16" s="575">
        <f>③男入力!H17</f>
        <v>0</v>
      </c>
      <c r="H16" s="575"/>
      <c r="I16" s="575"/>
      <c r="J16" s="575"/>
      <c r="K16" s="235"/>
      <c r="L16" s="235"/>
      <c r="M16" s="235"/>
      <c r="N16" s="235"/>
      <c r="O16" s="347">
        <v>8</v>
      </c>
      <c r="P16" s="575">
        <f>④女入力!D17</f>
        <v>0</v>
      </c>
      <c r="Q16" s="575"/>
      <c r="R16" s="575"/>
      <c r="S16" s="575"/>
      <c r="T16" s="575">
        <f>④女入力!H17</f>
        <v>0</v>
      </c>
      <c r="U16" s="575"/>
      <c r="V16" s="575"/>
      <c r="W16" s="575"/>
      <c r="X16" s="235"/>
      <c r="Y16" s="235"/>
      <c r="Z16" s="233"/>
    </row>
    <row r="17" spans="2:26" ht="22.5" customHeight="1">
      <c r="B17" s="347">
        <v>9</v>
      </c>
      <c r="C17" s="575">
        <f>③男入力!D18</f>
        <v>0</v>
      </c>
      <c r="D17" s="575"/>
      <c r="E17" s="575"/>
      <c r="F17" s="575"/>
      <c r="G17" s="575">
        <f>③男入力!H18</f>
        <v>0</v>
      </c>
      <c r="H17" s="575"/>
      <c r="I17" s="575"/>
      <c r="J17" s="575"/>
      <c r="K17" s="235"/>
      <c r="L17" s="235"/>
      <c r="M17" s="235"/>
      <c r="N17" s="235"/>
      <c r="O17" s="347">
        <v>9</v>
      </c>
      <c r="P17" s="575">
        <f>④女入力!D18</f>
        <v>0</v>
      </c>
      <c r="Q17" s="575"/>
      <c r="R17" s="575"/>
      <c r="S17" s="575"/>
      <c r="T17" s="575">
        <f>④女入力!H18</f>
        <v>0</v>
      </c>
      <c r="U17" s="575"/>
      <c r="V17" s="575"/>
      <c r="W17" s="575"/>
      <c r="X17" s="235"/>
      <c r="Y17" s="235"/>
      <c r="Z17" s="233"/>
    </row>
    <row r="18" spans="2:26" ht="22.5" customHeight="1">
      <c r="B18" s="347">
        <v>10</v>
      </c>
      <c r="C18" s="575">
        <f>③男入力!D19</f>
        <v>0</v>
      </c>
      <c r="D18" s="575"/>
      <c r="E18" s="575"/>
      <c r="F18" s="575"/>
      <c r="G18" s="575">
        <f>③男入力!H19</f>
        <v>0</v>
      </c>
      <c r="H18" s="575"/>
      <c r="I18" s="575"/>
      <c r="J18" s="575"/>
      <c r="K18" s="235"/>
      <c r="L18" s="235"/>
      <c r="M18" s="235"/>
      <c r="N18" s="235"/>
      <c r="O18" s="347">
        <v>10</v>
      </c>
      <c r="P18" s="575">
        <f>④女入力!D19</f>
        <v>0</v>
      </c>
      <c r="Q18" s="575"/>
      <c r="R18" s="575"/>
      <c r="S18" s="575"/>
      <c r="T18" s="575">
        <f>④女入力!H19</f>
        <v>0</v>
      </c>
      <c r="U18" s="575"/>
      <c r="V18" s="575"/>
      <c r="W18" s="575"/>
      <c r="X18" s="235"/>
      <c r="Y18" s="235"/>
      <c r="Z18" s="233"/>
    </row>
    <row r="19" spans="2:26" ht="22.5" customHeight="1">
      <c r="B19" s="347">
        <v>11</v>
      </c>
      <c r="C19" s="575">
        <f>③男入力!D20</f>
        <v>0</v>
      </c>
      <c r="D19" s="575"/>
      <c r="E19" s="575"/>
      <c r="F19" s="575"/>
      <c r="G19" s="575">
        <f>③男入力!H20</f>
        <v>0</v>
      </c>
      <c r="H19" s="575"/>
      <c r="I19" s="575"/>
      <c r="J19" s="575"/>
      <c r="K19" s="235"/>
      <c r="L19" s="235"/>
      <c r="M19" s="235"/>
      <c r="N19" s="235"/>
      <c r="O19" s="347">
        <v>11</v>
      </c>
      <c r="P19" s="575">
        <f>④女入力!D20</f>
        <v>0</v>
      </c>
      <c r="Q19" s="575"/>
      <c r="R19" s="575"/>
      <c r="S19" s="575"/>
      <c r="T19" s="575">
        <f>④女入力!H20</f>
        <v>0</v>
      </c>
      <c r="U19" s="575"/>
      <c r="V19" s="575"/>
      <c r="W19" s="575"/>
      <c r="X19" s="235"/>
      <c r="Y19" s="235"/>
      <c r="Z19" s="233"/>
    </row>
    <row r="20" spans="2:26" ht="22.5" customHeight="1">
      <c r="B20" s="347">
        <v>12</v>
      </c>
      <c r="C20" s="575">
        <f>③男入力!D21</f>
        <v>0</v>
      </c>
      <c r="D20" s="575"/>
      <c r="E20" s="575"/>
      <c r="F20" s="575"/>
      <c r="G20" s="575">
        <f>③男入力!H21</f>
        <v>0</v>
      </c>
      <c r="H20" s="575"/>
      <c r="I20" s="575"/>
      <c r="J20" s="575"/>
      <c r="K20" s="235"/>
      <c r="L20" s="235"/>
      <c r="M20" s="235"/>
      <c r="N20" s="235"/>
      <c r="O20" s="347">
        <v>12</v>
      </c>
      <c r="P20" s="575">
        <f>④女入力!D21</f>
        <v>0</v>
      </c>
      <c r="Q20" s="575"/>
      <c r="R20" s="575"/>
      <c r="S20" s="575"/>
      <c r="T20" s="575">
        <f>④女入力!H21</f>
        <v>0</v>
      </c>
      <c r="U20" s="575"/>
      <c r="V20" s="575"/>
      <c r="W20" s="575"/>
      <c r="X20" s="235"/>
      <c r="Y20" s="235"/>
      <c r="Z20" s="233"/>
    </row>
    <row r="21" spans="2:26" ht="22.5" customHeight="1">
      <c r="B21" s="347">
        <v>13</v>
      </c>
      <c r="C21" s="575">
        <f>③男入力!D22</f>
        <v>0</v>
      </c>
      <c r="D21" s="575"/>
      <c r="E21" s="575"/>
      <c r="F21" s="575"/>
      <c r="G21" s="575">
        <f>③男入力!H22</f>
        <v>0</v>
      </c>
      <c r="H21" s="575"/>
      <c r="I21" s="575"/>
      <c r="J21" s="575"/>
      <c r="K21" s="235"/>
      <c r="L21" s="235"/>
      <c r="M21" s="235"/>
      <c r="N21" s="235"/>
      <c r="O21" s="347">
        <v>13</v>
      </c>
      <c r="P21" s="575">
        <f>④女入力!D22</f>
        <v>0</v>
      </c>
      <c r="Q21" s="575"/>
      <c r="R21" s="575"/>
      <c r="S21" s="575"/>
      <c r="T21" s="575">
        <f>④女入力!H22</f>
        <v>0</v>
      </c>
      <c r="U21" s="575"/>
      <c r="V21" s="575"/>
      <c r="W21" s="575"/>
      <c r="X21" s="235"/>
      <c r="Y21" s="235"/>
      <c r="Z21" s="233"/>
    </row>
    <row r="22" spans="2:26" ht="21">
      <c r="B22" s="347">
        <v>14</v>
      </c>
      <c r="C22" s="575">
        <f>③男入力!D23</f>
        <v>0</v>
      </c>
      <c r="D22" s="575"/>
      <c r="E22" s="575"/>
      <c r="F22" s="575"/>
      <c r="G22" s="575">
        <f>③男入力!H23</f>
        <v>0</v>
      </c>
      <c r="H22" s="575"/>
      <c r="I22" s="575"/>
      <c r="J22" s="575"/>
      <c r="K22" s="235"/>
      <c r="L22" s="235"/>
      <c r="M22" s="235"/>
      <c r="N22" s="235"/>
      <c r="O22" s="347">
        <v>14</v>
      </c>
      <c r="P22" s="575">
        <f>④女入力!D23</f>
        <v>0</v>
      </c>
      <c r="Q22" s="575"/>
      <c r="R22" s="575"/>
      <c r="S22" s="575"/>
      <c r="T22" s="575">
        <f>④女入力!H23</f>
        <v>0</v>
      </c>
      <c r="U22" s="575"/>
      <c r="V22" s="575"/>
      <c r="W22" s="575"/>
      <c r="X22" s="235"/>
      <c r="Y22" s="235"/>
    </row>
    <row r="23" spans="2:26" ht="21">
      <c r="B23" s="347">
        <v>15</v>
      </c>
      <c r="C23" s="575">
        <f>③男入力!D24</f>
        <v>0</v>
      </c>
      <c r="D23" s="575"/>
      <c r="E23" s="575"/>
      <c r="F23" s="575"/>
      <c r="G23" s="575">
        <f>③男入力!H24</f>
        <v>0</v>
      </c>
      <c r="H23" s="575"/>
      <c r="I23" s="575"/>
      <c r="J23" s="575"/>
      <c r="K23" s="235"/>
      <c r="L23" s="235"/>
      <c r="M23" s="235"/>
      <c r="N23" s="235"/>
      <c r="O23" s="347">
        <v>15</v>
      </c>
      <c r="P23" s="575">
        <f>④女入力!D24</f>
        <v>0</v>
      </c>
      <c r="Q23" s="575"/>
      <c r="R23" s="575"/>
      <c r="S23" s="575"/>
      <c r="T23" s="575">
        <f>④女入力!H24</f>
        <v>0</v>
      </c>
      <c r="U23" s="575"/>
      <c r="V23" s="575"/>
      <c r="W23" s="575"/>
      <c r="X23" s="235"/>
      <c r="Y23" s="235"/>
    </row>
    <row r="24" spans="2:26" ht="21">
      <c r="B24" s="347">
        <v>16</v>
      </c>
      <c r="C24" s="575">
        <f>③男入力!D25</f>
        <v>0</v>
      </c>
      <c r="D24" s="575"/>
      <c r="E24" s="575"/>
      <c r="F24" s="575"/>
      <c r="G24" s="575">
        <f>③男入力!H25</f>
        <v>0</v>
      </c>
      <c r="H24" s="575"/>
      <c r="I24" s="575"/>
      <c r="J24" s="575"/>
      <c r="K24" s="235"/>
      <c r="L24" s="235"/>
      <c r="M24" s="235"/>
      <c r="N24" s="235"/>
      <c r="O24" s="347">
        <v>16</v>
      </c>
      <c r="P24" s="575">
        <f>④女入力!D25</f>
        <v>0</v>
      </c>
      <c r="Q24" s="575"/>
      <c r="R24" s="575"/>
      <c r="S24" s="575"/>
      <c r="T24" s="575">
        <f>④女入力!H25</f>
        <v>0</v>
      </c>
      <c r="U24" s="575"/>
      <c r="V24" s="575"/>
      <c r="W24" s="575"/>
      <c r="X24" s="235"/>
      <c r="Y24" s="235"/>
    </row>
    <row r="25" spans="2:26" ht="21">
      <c r="B25" s="347">
        <v>17</v>
      </c>
      <c r="C25" s="575">
        <f>③男入力!D26</f>
        <v>0</v>
      </c>
      <c r="D25" s="575"/>
      <c r="E25" s="575"/>
      <c r="F25" s="575"/>
      <c r="G25" s="575">
        <f>③男入力!H26</f>
        <v>0</v>
      </c>
      <c r="H25" s="575"/>
      <c r="I25" s="575"/>
      <c r="J25" s="575"/>
    </row>
    <row r="26" spans="2:26" ht="21">
      <c r="B26" s="347">
        <v>18</v>
      </c>
      <c r="C26" s="575">
        <f>③男入力!D27</f>
        <v>0</v>
      </c>
      <c r="D26" s="575"/>
      <c r="E26" s="575"/>
      <c r="F26" s="575"/>
      <c r="G26" s="575">
        <f>③男入力!H27</f>
        <v>0</v>
      </c>
      <c r="H26" s="575"/>
      <c r="I26" s="575"/>
      <c r="J26" s="575"/>
    </row>
    <row r="27" spans="2:26" ht="21">
      <c r="B27" s="347">
        <v>19</v>
      </c>
      <c r="C27" s="575">
        <f>③男入力!D28</f>
        <v>0</v>
      </c>
      <c r="D27" s="575"/>
      <c r="E27" s="575"/>
      <c r="F27" s="575"/>
      <c r="G27" s="575">
        <f>③男入力!H28</f>
        <v>0</v>
      </c>
      <c r="H27" s="575"/>
      <c r="I27" s="575"/>
      <c r="J27" s="575"/>
    </row>
    <row r="28" spans="2:26" ht="21">
      <c r="B28" s="347">
        <v>20</v>
      </c>
      <c r="C28" s="575">
        <f>③男入力!D29</f>
        <v>0</v>
      </c>
      <c r="D28" s="575"/>
      <c r="E28" s="575"/>
      <c r="F28" s="575"/>
      <c r="G28" s="575">
        <f>③男入力!H29</f>
        <v>0</v>
      </c>
      <c r="H28" s="575"/>
      <c r="I28" s="575"/>
      <c r="J28" s="575"/>
    </row>
    <row r="29" spans="2:26" ht="21">
      <c r="B29" s="347">
        <v>21</v>
      </c>
      <c r="C29" s="575">
        <f>③男入力!D30</f>
        <v>0</v>
      </c>
      <c r="D29" s="575"/>
      <c r="E29" s="575"/>
      <c r="F29" s="575"/>
      <c r="G29" s="575">
        <f>③男入力!H30</f>
        <v>0</v>
      </c>
      <c r="H29" s="575"/>
      <c r="I29" s="575"/>
      <c r="J29" s="575"/>
    </row>
    <row r="30" spans="2:26" ht="21">
      <c r="B30" s="347">
        <v>22</v>
      </c>
      <c r="C30" s="575">
        <f>③男入力!D31</f>
        <v>0</v>
      </c>
      <c r="D30" s="575"/>
      <c r="E30" s="575"/>
      <c r="F30" s="575"/>
      <c r="G30" s="575">
        <f>③男入力!H31</f>
        <v>0</v>
      </c>
      <c r="H30" s="575"/>
      <c r="I30" s="575"/>
      <c r="J30" s="575"/>
    </row>
    <row r="31" spans="2:26" ht="21">
      <c r="B31" s="347">
        <v>23</v>
      </c>
      <c r="C31" s="575">
        <f>③男入力!D32</f>
        <v>0</v>
      </c>
      <c r="D31" s="575"/>
      <c r="E31" s="575"/>
      <c r="F31" s="575"/>
      <c r="G31" s="575">
        <f>③男入力!H32</f>
        <v>0</v>
      </c>
      <c r="H31" s="575"/>
      <c r="I31" s="575"/>
      <c r="J31" s="575"/>
    </row>
    <row r="32" spans="2:26" ht="21">
      <c r="B32" s="347">
        <v>24</v>
      </c>
      <c r="C32" s="575">
        <f>③男入力!D33</f>
        <v>0</v>
      </c>
      <c r="D32" s="575"/>
      <c r="E32" s="575"/>
      <c r="F32" s="575"/>
      <c r="G32" s="575">
        <f>③男入力!H33</f>
        <v>0</v>
      </c>
      <c r="H32" s="575"/>
      <c r="I32" s="575"/>
      <c r="J32" s="575"/>
    </row>
  </sheetData>
  <sheetProtection sheet="1" objects="1" scenarios="1"/>
  <protectedRanges>
    <protectedRange sqref="C9:J32 P9:W24" name="範囲1_1"/>
  </protectedRanges>
  <customSheetViews>
    <customSheetView guid="{5D963F3A-B207-4215-A36A-BBA0BD90DFE4}" showGridLines="0">
      <selection activeCell="T1" sqref="T1"/>
      <pageMargins left="0.39370078740157483" right="0.35433070866141736" top="0.31496062992125984" bottom="0.31496062992125984" header="0.23622047244094491" footer="0.19685039370078741"/>
      <printOptions horizontalCentered="1" verticalCentered="1"/>
      <pageSetup paperSize="9" scale="74" orientation="landscape" horizontalDpi="4294967293" r:id="rId1"/>
      <headerFooter alignWithMargins="0"/>
    </customSheetView>
  </customSheetViews>
  <mergeCells count="83">
    <mergeCell ref="T21:W21"/>
    <mergeCell ref="P22:S22"/>
    <mergeCell ref="T22:W22"/>
    <mergeCell ref="P23:S23"/>
    <mergeCell ref="T23:W23"/>
    <mergeCell ref="T24:W24"/>
    <mergeCell ref="P10:S10"/>
    <mergeCell ref="T10:W10"/>
    <mergeCell ref="P11:S11"/>
    <mergeCell ref="T11:W11"/>
    <mergeCell ref="P12:S12"/>
    <mergeCell ref="T12:W12"/>
    <mergeCell ref="P13:S13"/>
    <mergeCell ref="T13:W13"/>
    <mergeCell ref="P14:S14"/>
    <mergeCell ref="T14:W14"/>
    <mergeCell ref="P15:S15"/>
    <mergeCell ref="T15:W15"/>
    <mergeCell ref="P16:S16"/>
    <mergeCell ref="T16:W16"/>
    <mergeCell ref="P21:S21"/>
    <mergeCell ref="P17:S17"/>
    <mergeCell ref="T17:W17"/>
    <mergeCell ref="P18:S18"/>
    <mergeCell ref="T18:W18"/>
    <mergeCell ref="P19:S19"/>
    <mergeCell ref="T19:W19"/>
    <mergeCell ref="T20:W20"/>
    <mergeCell ref="C28:F28"/>
    <mergeCell ref="G28:J28"/>
    <mergeCell ref="C29:F29"/>
    <mergeCell ref="G29:J29"/>
    <mergeCell ref="C23:F23"/>
    <mergeCell ref="G23:J23"/>
    <mergeCell ref="C24:F24"/>
    <mergeCell ref="G24:J24"/>
    <mergeCell ref="C25:F25"/>
    <mergeCell ref="G25:J25"/>
    <mergeCell ref="C26:F26"/>
    <mergeCell ref="G26:J26"/>
    <mergeCell ref="C27:F27"/>
    <mergeCell ref="G27:J27"/>
    <mergeCell ref="P24:S24"/>
    <mergeCell ref="C31:F31"/>
    <mergeCell ref="G31:J31"/>
    <mergeCell ref="C32:F32"/>
    <mergeCell ref="G32:J32"/>
    <mergeCell ref="P20:S20"/>
    <mergeCell ref="C19:F19"/>
    <mergeCell ref="G19:J19"/>
    <mergeCell ref="C20:F20"/>
    <mergeCell ref="G20:J20"/>
    <mergeCell ref="C30:F30"/>
    <mergeCell ref="G30:J30"/>
    <mergeCell ref="C21:F21"/>
    <mergeCell ref="G21:J21"/>
    <mergeCell ref="C22:F22"/>
    <mergeCell ref="G22:J22"/>
    <mergeCell ref="C13:F13"/>
    <mergeCell ref="G13:J13"/>
    <mergeCell ref="C14:F14"/>
    <mergeCell ref="G14:J14"/>
    <mergeCell ref="C15:F15"/>
    <mergeCell ref="G15:J15"/>
    <mergeCell ref="C16:F16"/>
    <mergeCell ref="G16:J16"/>
    <mergeCell ref="C17:F17"/>
    <mergeCell ref="G17:J17"/>
    <mergeCell ref="C18:F18"/>
    <mergeCell ref="G18:J18"/>
    <mergeCell ref="C11:F11"/>
    <mergeCell ref="G11:J11"/>
    <mergeCell ref="C12:F12"/>
    <mergeCell ref="G12:J12"/>
    <mergeCell ref="D1:J1"/>
    <mergeCell ref="B5:Y5"/>
    <mergeCell ref="B3:BC3"/>
    <mergeCell ref="C9:F9"/>
    <mergeCell ref="G9:J9"/>
    <mergeCell ref="P9:S9"/>
    <mergeCell ref="T9:W9"/>
    <mergeCell ref="C10:F10"/>
    <mergeCell ref="G10:J10"/>
  </mergeCells>
  <phoneticPr fontId="2"/>
  <hyperlinks>
    <hyperlink ref="D1" location="Top!A1" display="Topへ戻る" xr:uid="{00000000-0004-0000-0400-000000000000}"/>
  </hyperlinks>
  <printOptions horizontalCentered="1" verticalCentered="1"/>
  <pageMargins left="0.39370078740157483" right="0.35433070866141736" top="0.31496062992125984" bottom="0.31496062992125984" header="0.23622047244094491" footer="0.19685039370078741"/>
  <pageSetup paperSize="9" scale="74" orientation="landscape" horizontalDpi="4294967293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79998168889431442"/>
  </sheetPr>
  <dimension ref="B1:AL40"/>
  <sheetViews>
    <sheetView showGridLines="0" showZeros="0" zoomScale="98" zoomScaleNormal="98" workbookViewId="0">
      <pane xSplit="2" ySplit="9" topLeftCell="C10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/>
  <cols>
    <col min="1" max="1" width="2.625" style="1" customWidth="1"/>
    <col min="2" max="17" width="3.125" style="1" customWidth="1"/>
    <col min="18" max="19" width="2.625" style="1" customWidth="1"/>
    <col min="20" max="20" width="2.375" style="1" customWidth="1"/>
    <col min="21" max="21" width="8.375" style="1" customWidth="1"/>
    <col min="22" max="22" width="6.5" style="1" customWidth="1"/>
    <col min="23" max="23" width="8.875" style="1" customWidth="1"/>
    <col min="24" max="26" width="9" style="1" customWidth="1"/>
    <col min="27" max="27" width="3.75" style="1" customWidth="1"/>
    <col min="28" max="28" width="1.125" style="1" customWidth="1"/>
    <col min="29" max="30" width="5.375" style="1" customWidth="1"/>
    <col min="31" max="31" width="8.375" style="1" customWidth="1"/>
    <col min="32" max="39" width="9" style="1" customWidth="1"/>
    <col min="40" max="40" width="9" style="1"/>
    <col min="41" max="42" width="9" style="1" customWidth="1"/>
    <col min="43" max="16384" width="9" style="1"/>
  </cols>
  <sheetData>
    <row r="1" spans="2:38" ht="26.25" customHeight="1">
      <c r="D1" s="467" t="s">
        <v>194</v>
      </c>
      <c r="E1" s="468"/>
      <c r="F1" s="468"/>
      <c r="G1" s="468"/>
      <c r="H1" s="468"/>
      <c r="I1" s="469"/>
      <c r="K1" s="586" t="s">
        <v>236</v>
      </c>
      <c r="L1" s="587"/>
      <c r="M1" s="587"/>
      <c r="N1" s="587"/>
      <c r="O1" s="588"/>
      <c r="Q1" s="586" t="s">
        <v>273</v>
      </c>
      <c r="R1" s="587"/>
      <c r="S1" s="587"/>
      <c r="T1" s="587"/>
      <c r="U1" s="588"/>
      <c r="AA1" s="583" t="s">
        <v>343</v>
      </c>
      <c r="AB1" s="584"/>
      <c r="AC1" s="584"/>
      <c r="AD1" s="584"/>
      <c r="AE1" s="585"/>
      <c r="AG1" s="583" t="s">
        <v>344</v>
      </c>
      <c r="AH1" s="585"/>
    </row>
    <row r="2" spans="2:38" ht="11.25" customHeight="1"/>
    <row r="3" spans="2:38" ht="32.25">
      <c r="C3" s="144" t="s">
        <v>258</v>
      </c>
      <c r="D3" s="3"/>
      <c r="E3" s="3"/>
      <c r="F3" s="3"/>
      <c r="G3" s="4"/>
      <c r="H3" s="118"/>
      <c r="I3" s="2"/>
      <c r="J3" s="2"/>
      <c r="K3" s="2"/>
      <c r="L3" s="2"/>
      <c r="M3" s="2"/>
      <c r="N3" s="2"/>
    </row>
    <row r="4" spans="2:38" ht="13.5" customHeight="1"/>
    <row r="5" spans="2:38" ht="18" thickBot="1">
      <c r="C5" s="601" t="s">
        <v>174</v>
      </c>
      <c r="D5" s="602"/>
      <c r="E5" s="602"/>
      <c r="F5" s="602"/>
      <c r="G5" s="602"/>
      <c r="H5" s="602"/>
      <c r="I5" s="602"/>
      <c r="J5" s="602"/>
      <c r="K5" s="603"/>
      <c r="L5" s="603"/>
      <c r="M5" s="603"/>
      <c r="N5" s="60"/>
      <c r="P5" s="116"/>
      <c r="Q5" s="116"/>
    </row>
    <row r="6" spans="2:38" ht="13.5" customHeight="1">
      <c r="B6" s="533" t="s">
        <v>72</v>
      </c>
      <c r="C6" s="539" t="s">
        <v>110</v>
      </c>
      <c r="D6" s="540"/>
      <c r="E6" s="540"/>
      <c r="F6" s="540"/>
      <c r="G6" s="540"/>
      <c r="H6" s="540"/>
      <c r="I6" s="540"/>
      <c r="J6" s="541"/>
      <c r="K6" s="562" t="s">
        <v>19</v>
      </c>
      <c r="L6" s="562"/>
      <c r="M6" s="562"/>
      <c r="N6" s="565" t="s">
        <v>113</v>
      </c>
      <c r="O6" s="551"/>
      <c r="P6" s="551"/>
      <c r="Q6" s="552"/>
    </row>
    <row r="7" spans="2:38" ht="14.25" customHeight="1">
      <c r="B7" s="534"/>
      <c r="C7" s="542" t="s">
        <v>20</v>
      </c>
      <c r="D7" s="543"/>
      <c r="E7" s="543"/>
      <c r="F7" s="543"/>
      <c r="G7" s="573" t="s">
        <v>21</v>
      </c>
      <c r="H7" s="543"/>
      <c r="I7" s="543"/>
      <c r="J7" s="548"/>
      <c r="K7" s="563"/>
      <c r="L7" s="563"/>
      <c r="M7" s="563"/>
      <c r="N7" s="554"/>
      <c r="O7" s="554"/>
      <c r="P7" s="554"/>
      <c r="Q7" s="555"/>
      <c r="U7" s="589" t="s">
        <v>168</v>
      </c>
      <c r="V7" s="589"/>
      <c r="W7" s="589"/>
      <c r="X7" s="589"/>
      <c r="Y7" s="589"/>
      <c r="Z7" s="161"/>
      <c r="AC7" s="589" t="s">
        <v>169</v>
      </c>
      <c r="AD7" s="589"/>
      <c r="AE7" s="589"/>
      <c r="AF7" s="589"/>
      <c r="AG7" s="589"/>
      <c r="AH7" s="589"/>
    </row>
    <row r="8" spans="2:38" ht="14.25" customHeight="1" thickBot="1">
      <c r="B8" s="535"/>
      <c r="C8" s="545"/>
      <c r="D8" s="546"/>
      <c r="E8" s="546"/>
      <c r="F8" s="546"/>
      <c r="G8" s="574"/>
      <c r="H8" s="546"/>
      <c r="I8" s="546"/>
      <c r="J8" s="549"/>
      <c r="K8" s="564"/>
      <c r="L8" s="564"/>
      <c r="M8" s="564"/>
      <c r="N8" s="546"/>
      <c r="O8" s="546"/>
      <c r="P8" s="546"/>
      <c r="Q8" s="556"/>
      <c r="U8" s="590"/>
      <c r="V8" s="590"/>
      <c r="W8" s="590"/>
      <c r="X8" s="590"/>
      <c r="Y8" s="590"/>
      <c r="Z8" s="185"/>
      <c r="AC8" s="590"/>
      <c r="AD8" s="590"/>
      <c r="AE8" s="590"/>
      <c r="AF8" s="590"/>
      <c r="AG8" s="590"/>
      <c r="AH8" s="590"/>
    </row>
    <row r="9" spans="2:38" ht="14.25" customHeight="1" thickBot="1">
      <c r="B9" s="119" t="s">
        <v>80</v>
      </c>
      <c r="C9" s="633" t="s">
        <v>23</v>
      </c>
      <c r="D9" s="634"/>
      <c r="E9" s="634"/>
      <c r="F9" s="635"/>
      <c r="G9" s="636" t="s">
        <v>24</v>
      </c>
      <c r="H9" s="634"/>
      <c r="I9" s="634"/>
      <c r="J9" s="637"/>
      <c r="K9" s="623">
        <v>93</v>
      </c>
      <c r="L9" s="624"/>
      <c r="M9" s="625"/>
      <c r="N9" s="537" t="s">
        <v>35</v>
      </c>
      <c r="O9" s="537"/>
      <c r="P9" s="537"/>
      <c r="Q9" s="538"/>
      <c r="U9" s="269" t="s">
        <v>13</v>
      </c>
      <c r="V9" s="270" t="s">
        <v>121</v>
      </c>
      <c r="W9" s="270" t="s">
        <v>172</v>
      </c>
      <c r="X9" s="270" t="s">
        <v>171</v>
      </c>
      <c r="Y9" s="270" t="s">
        <v>57</v>
      </c>
      <c r="Z9" s="271" t="s">
        <v>213</v>
      </c>
      <c r="AC9" s="274" t="s">
        <v>165</v>
      </c>
      <c r="AD9" s="270" t="s">
        <v>121</v>
      </c>
      <c r="AE9" s="275" t="s">
        <v>161</v>
      </c>
      <c r="AF9" s="270" t="s">
        <v>138</v>
      </c>
      <c r="AG9" s="270" t="s">
        <v>170</v>
      </c>
      <c r="AH9" s="276" t="s">
        <v>171</v>
      </c>
    </row>
    <row r="10" spans="2:38">
      <c r="B10" s="279">
        <v>1</v>
      </c>
      <c r="C10" s="628">
        <f>③男入力!D10</f>
        <v>0</v>
      </c>
      <c r="D10" s="629"/>
      <c r="E10" s="629"/>
      <c r="F10" s="630"/>
      <c r="G10" s="631">
        <f>③男入力!H10</f>
        <v>0</v>
      </c>
      <c r="H10" s="629"/>
      <c r="I10" s="629"/>
      <c r="J10" s="632"/>
      <c r="K10" s="620">
        <f>③男入力!AL10</f>
        <v>0</v>
      </c>
      <c r="L10" s="621"/>
      <c r="M10" s="622"/>
      <c r="N10" s="626" t="str">
        <f>③男入力!AO10</f>
        <v/>
      </c>
      <c r="O10" s="626"/>
      <c r="P10" s="626"/>
      <c r="Q10" s="627"/>
      <c r="R10" s="66"/>
      <c r="S10" s="66"/>
      <c r="T10" s="66"/>
      <c r="U10" s="268" t="s">
        <v>43</v>
      </c>
      <c r="V10" s="143"/>
      <c r="W10" s="141" t="str">
        <f>IF(V10=0,"",VLOOKUP(V10,$B$10:$M$30,2))</f>
        <v/>
      </c>
      <c r="X10" s="141" t="str">
        <f>IF(V10=0,"",VLOOKUP(V10,$B$10:$M$30,6))</f>
        <v/>
      </c>
      <c r="Y10" s="142" t="str">
        <f>IF(V10=0,"",VLOOKUP(V10,$B$10:$R$30,10))</f>
        <v/>
      </c>
      <c r="Z10" s="351"/>
      <c r="AB10" s="264"/>
      <c r="AC10" s="187">
        <v>1</v>
      </c>
      <c r="AD10" s="188"/>
      <c r="AE10" s="297"/>
      <c r="AF10" s="250" t="str">
        <f>IF(AD10=0,"",VLOOKUP(AD10,$B$10:$Q$33,13))</f>
        <v/>
      </c>
      <c r="AG10" s="184" t="str">
        <f>IF(AD10=0,"",VLOOKUP(AD10,$B$10:$Q$33,2))</f>
        <v/>
      </c>
      <c r="AH10" s="189" t="str">
        <f t="shared" ref="AH10:AH14" si="0">IF(AD10=0,"",VLOOKUP(AD10,$B$9:$Q$33,6))</f>
        <v/>
      </c>
      <c r="AK10" s="1">
        <f>V10</f>
        <v>0</v>
      </c>
      <c r="AL10" s="1">
        <f t="shared" ref="AL10:AL33" si="1">IF(COUNTIF($AK$10:$AK$40,AC10)&gt;0,1,0)</f>
        <v>0</v>
      </c>
    </row>
    <row r="11" spans="2:38">
      <c r="B11" s="272">
        <v>2</v>
      </c>
      <c r="C11" s="593">
        <f>③男入力!D11</f>
        <v>0</v>
      </c>
      <c r="D11" s="594"/>
      <c r="E11" s="594"/>
      <c r="F11" s="595"/>
      <c r="G11" s="596">
        <f>③男入力!H11</f>
        <v>0</v>
      </c>
      <c r="H11" s="594"/>
      <c r="I11" s="594"/>
      <c r="J11" s="597"/>
      <c r="K11" s="598">
        <f>③男入力!AL11</f>
        <v>0</v>
      </c>
      <c r="L11" s="599"/>
      <c r="M11" s="600"/>
      <c r="N11" s="591" t="str">
        <f>③男入力!AO11</f>
        <v/>
      </c>
      <c r="O11" s="591"/>
      <c r="P11" s="591"/>
      <c r="Q11" s="592"/>
      <c r="R11" s="117"/>
      <c r="S11" s="117"/>
      <c r="T11" s="117"/>
      <c r="U11" s="265" t="s">
        <v>44</v>
      </c>
      <c r="V11" s="125"/>
      <c r="W11" s="141" t="str">
        <f t="shared" ref="W11:W16" si="2">IF(V11=0,"",VLOOKUP(V11,$B$10:$M$30,2))</f>
        <v/>
      </c>
      <c r="X11" s="141" t="str">
        <f t="shared" ref="X11:X16" si="3">IF(V11=0,"",VLOOKUP(V11,$B$10:$M$30,6))</f>
        <v/>
      </c>
      <c r="Y11" s="142" t="str">
        <f t="shared" ref="Y11:Y16" si="4">IF(V11=0,"",VLOOKUP(V11,$B$10:$R$30,10))</f>
        <v/>
      </c>
      <c r="Z11" s="352"/>
      <c r="AB11" s="264"/>
      <c r="AC11" s="190">
        <v>2</v>
      </c>
      <c r="AD11" s="125"/>
      <c r="AE11" s="125"/>
      <c r="AF11" s="251" t="str">
        <f t="shared" ref="AF11:AF33" si="5">IF(AD11=0,"",VLOOKUP(AD11,$B$10:$Q$33,13))</f>
        <v/>
      </c>
      <c r="AG11" s="141" t="str">
        <f t="shared" ref="AG11:AG33" si="6">IF(AD11=0,"",VLOOKUP(AD11,$B$10:$Q$33,2))</f>
        <v/>
      </c>
      <c r="AH11" s="191" t="str">
        <f t="shared" si="0"/>
        <v/>
      </c>
      <c r="AK11" s="1">
        <f t="shared" ref="AK11:AK16" si="7">V11</f>
        <v>0</v>
      </c>
      <c r="AL11" s="1">
        <f t="shared" si="1"/>
        <v>0</v>
      </c>
    </row>
    <row r="12" spans="2:38">
      <c r="B12" s="272">
        <v>3</v>
      </c>
      <c r="C12" s="593">
        <f>③男入力!D12</f>
        <v>0</v>
      </c>
      <c r="D12" s="594"/>
      <c r="E12" s="594"/>
      <c r="F12" s="595"/>
      <c r="G12" s="596">
        <f>③男入力!H12</f>
        <v>0</v>
      </c>
      <c r="H12" s="594"/>
      <c r="I12" s="594"/>
      <c r="J12" s="597"/>
      <c r="K12" s="598">
        <f>③男入力!AL12</f>
        <v>0</v>
      </c>
      <c r="L12" s="599"/>
      <c r="M12" s="600"/>
      <c r="N12" s="591" t="str">
        <f>③男入力!AO12</f>
        <v/>
      </c>
      <c r="O12" s="591"/>
      <c r="P12" s="591"/>
      <c r="Q12" s="592"/>
      <c r="R12" s="117"/>
      <c r="S12" s="117"/>
      <c r="T12" s="117"/>
      <c r="U12" s="265" t="s">
        <v>45</v>
      </c>
      <c r="V12" s="125"/>
      <c r="W12" s="141" t="str">
        <f t="shared" si="2"/>
        <v/>
      </c>
      <c r="X12" s="141" t="str">
        <f t="shared" si="3"/>
        <v/>
      </c>
      <c r="Y12" s="142" t="str">
        <f t="shared" si="4"/>
        <v/>
      </c>
      <c r="Z12" s="352"/>
      <c r="AB12" s="264"/>
      <c r="AC12" s="190">
        <v>3</v>
      </c>
      <c r="AD12" s="125"/>
      <c r="AE12" s="125"/>
      <c r="AF12" s="251" t="str">
        <f t="shared" si="5"/>
        <v/>
      </c>
      <c r="AG12" s="141" t="str">
        <f t="shared" si="6"/>
        <v/>
      </c>
      <c r="AH12" s="191" t="str">
        <f t="shared" si="0"/>
        <v/>
      </c>
      <c r="AK12" s="1">
        <f t="shared" si="7"/>
        <v>0</v>
      </c>
      <c r="AL12" s="1">
        <f t="shared" si="1"/>
        <v>0</v>
      </c>
    </row>
    <row r="13" spans="2:38">
      <c r="B13" s="272">
        <v>4</v>
      </c>
      <c r="C13" s="593">
        <f>③男入力!D13</f>
        <v>0</v>
      </c>
      <c r="D13" s="594"/>
      <c r="E13" s="594"/>
      <c r="F13" s="595"/>
      <c r="G13" s="596">
        <f>③男入力!H13</f>
        <v>0</v>
      </c>
      <c r="H13" s="594"/>
      <c r="I13" s="594"/>
      <c r="J13" s="597"/>
      <c r="K13" s="598">
        <f>③男入力!AL13</f>
        <v>0</v>
      </c>
      <c r="L13" s="599"/>
      <c r="M13" s="600"/>
      <c r="N13" s="591" t="str">
        <f>③男入力!AO13</f>
        <v/>
      </c>
      <c r="O13" s="591"/>
      <c r="P13" s="591"/>
      <c r="Q13" s="592"/>
      <c r="R13" s="117"/>
      <c r="S13" s="117"/>
      <c r="T13" s="117"/>
      <c r="U13" s="265" t="s">
        <v>122</v>
      </c>
      <c r="V13" s="125"/>
      <c r="W13" s="141" t="str">
        <f t="shared" si="2"/>
        <v/>
      </c>
      <c r="X13" s="141" t="str">
        <f t="shared" si="3"/>
        <v/>
      </c>
      <c r="Y13" s="142" t="str">
        <f t="shared" si="4"/>
        <v/>
      </c>
      <c r="Z13" s="352"/>
      <c r="AB13" s="264"/>
      <c r="AC13" s="190">
        <v>4</v>
      </c>
      <c r="AD13" s="125"/>
      <c r="AE13" s="125"/>
      <c r="AF13" s="251" t="str">
        <f t="shared" si="5"/>
        <v/>
      </c>
      <c r="AG13" s="141" t="str">
        <f t="shared" si="6"/>
        <v/>
      </c>
      <c r="AH13" s="191" t="str">
        <f t="shared" si="0"/>
        <v/>
      </c>
      <c r="AK13" s="1">
        <f t="shared" si="7"/>
        <v>0</v>
      </c>
      <c r="AL13" s="1">
        <f t="shared" si="1"/>
        <v>0</v>
      </c>
    </row>
    <row r="14" spans="2:38">
      <c r="B14" s="272">
        <v>5</v>
      </c>
      <c r="C14" s="593">
        <f>③男入力!D14</f>
        <v>0</v>
      </c>
      <c r="D14" s="594"/>
      <c r="E14" s="594"/>
      <c r="F14" s="595"/>
      <c r="G14" s="596">
        <f>③男入力!H14</f>
        <v>0</v>
      </c>
      <c r="H14" s="594"/>
      <c r="I14" s="594"/>
      <c r="J14" s="597"/>
      <c r="K14" s="598">
        <f>③男入力!AL14</f>
        <v>0</v>
      </c>
      <c r="L14" s="599"/>
      <c r="M14" s="600"/>
      <c r="N14" s="591" t="str">
        <f>③男入力!AO14</f>
        <v/>
      </c>
      <c r="O14" s="591"/>
      <c r="P14" s="591"/>
      <c r="Q14" s="592"/>
      <c r="R14" s="117"/>
      <c r="S14" s="117"/>
      <c r="T14" s="117"/>
      <c r="U14" s="265" t="s">
        <v>47</v>
      </c>
      <c r="V14" s="125"/>
      <c r="W14" s="141" t="str">
        <f t="shared" si="2"/>
        <v/>
      </c>
      <c r="X14" s="141" t="str">
        <f t="shared" si="3"/>
        <v/>
      </c>
      <c r="Y14" s="142" t="str">
        <f t="shared" si="4"/>
        <v/>
      </c>
      <c r="Z14" s="352"/>
      <c r="AB14" s="264"/>
      <c r="AC14" s="190">
        <v>5</v>
      </c>
      <c r="AD14" s="125"/>
      <c r="AE14" s="125"/>
      <c r="AF14" s="251" t="str">
        <f t="shared" si="5"/>
        <v/>
      </c>
      <c r="AG14" s="141" t="str">
        <f t="shared" si="6"/>
        <v/>
      </c>
      <c r="AH14" s="191" t="str">
        <f t="shared" si="0"/>
        <v/>
      </c>
      <c r="AK14" s="1">
        <f t="shared" si="7"/>
        <v>0</v>
      </c>
      <c r="AL14" s="1">
        <f t="shared" si="1"/>
        <v>0</v>
      </c>
    </row>
    <row r="15" spans="2:38">
      <c r="B15" s="272">
        <v>6</v>
      </c>
      <c r="C15" s="593">
        <f>③男入力!D15</f>
        <v>0</v>
      </c>
      <c r="D15" s="594"/>
      <c r="E15" s="594"/>
      <c r="F15" s="595"/>
      <c r="G15" s="596">
        <f>③男入力!H15</f>
        <v>0</v>
      </c>
      <c r="H15" s="594"/>
      <c r="I15" s="594"/>
      <c r="J15" s="597"/>
      <c r="K15" s="598">
        <f>③男入力!AL15</f>
        <v>0</v>
      </c>
      <c r="L15" s="599"/>
      <c r="M15" s="600"/>
      <c r="N15" s="591" t="str">
        <f>③男入力!AO15</f>
        <v/>
      </c>
      <c r="O15" s="591"/>
      <c r="P15" s="591"/>
      <c r="Q15" s="592"/>
      <c r="R15" s="117"/>
      <c r="S15" s="117"/>
      <c r="T15" s="117"/>
      <c r="U15" s="265" t="s">
        <v>48</v>
      </c>
      <c r="V15" s="125"/>
      <c r="W15" s="141" t="str">
        <f t="shared" si="2"/>
        <v/>
      </c>
      <c r="X15" s="141" t="str">
        <f t="shared" si="3"/>
        <v/>
      </c>
      <c r="Y15" s="142" t="str">
        <f t="shared" si="4"/>
        <v/>
      </c>
      <c r="Z15" s="352"/>
      <c r="AB15" s="264"/>
      <c r="AC15" s="190">
        <v>6</v>
      </c>
      <c r="AD15" s="125"/>
      <c r="AE15" s="125"/>
      <c r="AF15" s="251" t="str">
        <f t="shared" si="5"/>
        <v/>
      </c>
      <c r="AG15" s="141" t="str">
        <f t="shared" si="6"/>
        <v/>
      </c>
      <c r="AH15" s="191" t="str">
        <f>IF(AD15=0,"",VLOOKUP(AD15,$B$9:$Q$33,6))</f>
        <v/>
      </c>
      <c r="AK15" s="1">
        <f t="shared" si="7"/>
        <v>0</v>
      </c>
      <c r="AL15" s="1">
        <f t="shared" si="1"/>
        <v>0</v>
      </c>
    </row>
    <row r="16" spans="2:38" ht="14.25" thickBot="1">
      <c r="B16" s="272">
        <v>7</v>
      </c>
      <c r="C16" s="593">
        <f>③男入力!D16</f>
        <v>0</v>
      </c>
      <c r="D16" s="594"/>
      <c r="E16" s="594"/>
      <c r="F16" s="595"/>
      <c r="G16" s="596">
        <f>③男入力!H16</f>
        <v>0</v>
      </c>
      <c r="H16" s="594"/>
      <c r="I16" s="594"/>
      <c r="J16" s="597"/>
      <c r="K16" s="598">
        <f>③男入力!AL16</f>
        <v>0</v>
      </c>
      <c r="L16" s="599"/>
      <c r="M16" s="600"/>
      <c r="N16" s="591" t="str">
        <f>③男入力!AO16</f>
        <v/>
      </c>
      <c r="O16" s="591"/>
      <c r="P16" s="591"/>
      <c r="Q16" s="592"/>
      <c r="R16" s="117"/>
      <c r="S16" s="117"/>
      <c r="T16" s="117"/>
      <c r="U16" s="266" t="s">
        <v>49</v>
      </c>
      <c r="V16" s="193"/>
      <c r="W16" s="252" t="str">
        <f t="shared" si="2"/>
        <v/>
      </c>
      <c r="X16" s="252" t="str">
        <f t="shared" si="3"/>
        <v/>
      </c>
      <c r="Y16" s="277" t="str">
        <f t="shared" si="4"/>
        <v/>
      </c>
      <c r="Z16" s="353"/>
      <c r="AB16" s="264"/>
      <c r="AC16" s="190">
        <v>7</v>
      </c>
      <c r="AD16" s="125"/>
      <c r="AE16" s="125"/>
      <c r="AF16" s="251" t="str">
        <f t="shared" si="5"/>
        <v/>
      </c>
      <c r="AG16" s="141" t="str">
        <f t="shared" si="6"/>
        <v/>
      </c>
      <c r="AH16" s="191" t="str">
        <f t="shared" ref="AH16:AH33" si="8">IF(AD16=0,"",VLOOKUP(AD16,$B$9:$Q$33,6))</f>
        <v/>
      </c>
      <c r="AK16" s="1">
        <f t="shared" si="7"/>
        <v>0</v>
      </c>
      <c r="AL16" s="1">
        <f t="shared" si="1"/>
        <v>0</v>
      </c>
    </row>
    <row r="17" spans="2:38" ht="14.25" thickBot="1">
      <c r="B17" s="272">
        <v>8</v>
      </c>
      <c r="C17" s="593">
        <f>③男入力!D17</f>
        <v>0</v>
      </c>
      <c r="D17" s="594"/>
      <c r="E17" s="594"/>
      <c r="F17" s="595"/>
      <c r="G17" s="596">
        <f>③男入力!H17</f>
        <v>0</v>
      </c>
      <c r="H17" s="594"/>
      <c r="I17" s="594"/>
      <c r="J17" s="597"/>
      <c r="K17" s="598">
        <f>③男入力!AL17</f>
        <v>0</v>
      </c>
      <c r="L17" s="599"/>
      <c r="M17" s="600"/>
      <c r="N17" s="591" t="str">
        <f>③男入力!AO17</f>
        <v/>
      </c>
      <c r="O17" s="591"/>
      <c r="P17" s="591"/>
      <c r="Q17" s="592"/>
      <c r="R17" s="117"/>
      <c r="S17" s="117"/>
      <c r="T17" s="117"/>
      <c r="U17" s="117"/>
      <c r="V17" s="66"/>
      <c r="AB17" s="264"/>
      <c r="AC17" s="192">
        <v>8</v>
      </c>
      <c r="AD17" s="193"/>
      <c r="AE17" s="193"/>
      <c r="AF17" s="252" t="str">
        <f t="shared" si="5"/>
        <v/>
      </c>
      <c r="AG17" s="194" t="str">
        <f t="shared" si="6"/>
        <v/>
      </c>
      <c r="AH17" s="195" t="str">
        <f t="shared" si="8"/>
        <v/>
      </c>
      <c r="AK17" s="1">
        <f>AD10</f>
        <v>0</v>
      </c>
      <c r="AL17" s="1">
        <f t="shared" si="1"/>
        <v>0</v>
      </c>
    </row>
    <row r="18" spans="2:38" ht="14.25" customHeight="1" thickBot="1">
      <c r="B18" s="272">
        <v>9</v>
      </c>
      <c r="C18" s="593">
        <f>③男入力!D18</f>
        <v>0</v>
      </c>
      <c r="D18" s="594"/>
      <c r="E18" s="594"/>
      <c r="F18" s="595"/>
      <c r="G18" s="596">
        <f>③男入力!H18</f>
        <v>0</v>
      </c>
      <c r="H18" s="594"/>
      <c r="I18" s="594"/>
      <c r="J18" s="597"/>
      <c r="K18" s="598">
        <f>③男入力!AL18</f>
        <v>0</v>
      </c>
      <c r="L18" s="599"/>
      <c r="M18" s="600"/>
      <c r="N18" s="591" t="str">
        <f>③男入力!AO18</f>
        <v/>
      </c>
      <c r="O18" s="591"/>
      <c r="P18" s="591"/>
      <c r="Q18" s="592"/>
      <c r="R18" s="117"/>
      <c r="S18" s="117"/>
      <c r="T18" s="117"/>
      <c r="U18" s="614" t="s">
        <v>167</v>
      </c>
      <c r="V18" s="615"/>
      <c r="W18" s="616"/>
      <c r="X18" s="617"/>
      <c r="AB18" s="264"/>
      <c r="AC18" s="187">
        <v>9</v>
      </c>
      <c r="AD18" s="188"/>
      <c r="AE18" s="143"/>
      <c r="AF18" s="141" t="str">
        <f t="shared" si="5"/>
        <v/>
      </c>
      <c r="AG18" s="184" t="str">
        <f t="shared" si="6"/>
        <v/>
      </c>
      <c r="AH18" s="189" t="str">
        <f t="shared" si="8"/>
        <v/>
      </c>
      <c r="AK18" s="1">
        <f t="shared" ref="AK18:AK40" si="9">AD11</f>
        <v>0</v>
      </c>
      <c r="AL18" s="1">
        <f t="shared" si="1"/>
        <v>0</v>
      </c>
    </row>
    <row r="19" spans="2:38" ht="14.25" thickBot="1">
      <c r="B19" s="272">
        <v>10</v>
      </c>
      <c r="C19" s="593">
        <f>③男入力!D19</f>
        <v>0</v>
      </c>
      <c r="D19" s="594"/>
      <c r="E19" s="594"/>
      <c r="F19" s="595"/>
      <c r="G19" s="596">
        <f>③男入力!H19</f>
        <v>0</v>
      </c>
      <c r="H19" s="594"/>
      <c r="I19" s="594"/>
      <c r="J19" s="597"/>
      <c r="K19" s="598">
        <f>③男入力!AL19</f>
        <v>0</v>
      </c>
      <c r="L19" s="599"/>
      <c r="M19" s="600"/>
      <c r="N19" s="591" t="str">
        <f>③男入力!AO19</f>
        <v/>
      </c>
      <c r="O19" s="591"/>
      <c r="P19" s="591"/>
      <c r="Q19" s="592"/>
      <c r="R19" s="117"/>
      <c r="S19" s="117"/>
      <c r="T19" s="117"/>
      <c r="U19" s="117"/>
      <c r="V19" s="66"/>
      <c r="AB19" s="264"/>
      <c r="AC19" s="190">
        <v>10</v>
      </c>
      <c r="AD19" s="125"/>
      <c r="AE19" s="125"/>
      <c r="AF19" s="251" t="str">
        <f t="shared" si="5"/>
        <v/>
      </c>
      <c r="AG19" s="141" t="str">
        <f t="shared" si="6"/>
        <v/>
      </c>
      <c r="AH19" s="191" t="str">
        <f t="shared" si="8"/>
        <v/>
      </c>
      <c r="AK19" s="1">
        <f t="shared" si="9"/>
        <v>0</v>
      </c>
      <c r="AL19" s="1">
        <f t="shared" si="1"/>
        <v>0</v>
      </c>
    </row>
    <row r="20" spans="2:38">
      <c r="B20" s="272">
        <v>11</v>
      </c>
      <c r="C20" s="593">
        <f>③男入力!D20</f>
        <v>0</v>
      </c>
      <c r="D20" s="594"/>
      <c r="E20" s="594"/>
      <c r="F20" s="595"/>
      <c r="G20" s="596">
        <f>③男入力!H20</f>
        <v>0</v>
      </c>
      <c r="H20" s="594"/>
      <c r="I20" s="594"/>
      <c r="J20" s="597"/>
      <c r="K20" s="598">
        <f>③男入力!AL20</f>
        <v>0</v>
      </c>
      <c r="L20" s="599"/>
      <c r="M20" s="600"/>
      <c r="N20" s="591" t="str">
        <f>③男入力!AO20</f>
        <v/>
      </c>
      <c r="O20" s="591"/>
      <c r="P20" s="591"/>
      <c r="Q20" s="592"/>
      <c r="R20" s="117"/>
      <c r="S20" s="117"/>
      <c r="T20" s="117"/>
      <c r="U20" s="117"/>
      <c r="V20" s="66"/>
      <c r="W20" s="618" t="s">
        <v>285</v>
      </c>
      <c r="X20" s="619"/>
      <c r="AB20" s="264"/>
      <c r="AC20" s="190">
        <v>11</v>
      </c>
      <c r="AD20" s="125"/>
      <c r="AE20" s="125"/>
      <c r="AF20" s="251" t="str">
        <f t="shared" si="5"/>
        <v/>
      </c>
      <c r="AG20" s="141" t="str">
        <f t="shared" si="6"/>
        <v/>
      </c>
      <c r="AH20" s="191" t="str">
        <f t="shared" si="8"/>
        <v/>
      </c>
      <c r="AK20" s="1">
        <f t="shared" si="9"/>
        <v>0</v>
      </c>
      <c r="AL20" s="1">
        <f t="shared" si="1"/>
        <v>0</v>
      </c>
    </row>
    <row r="21" spans="2:38" ht="14.25" thickBot="1">
      <c r="B21" s="272">
        <v>12</v>
      </c>
      <c r="C21" s="593">
        <f>③男入力!D21</f>
        <v>0</v>
      </c>
      <c r="D21" s="594"/>
      <c r="E21" s="594"/>
      <c r="F21" s="595"/>
      <c r="G21" s="596">
        <f>③男入力!H21</f>
        <v>0</v>
      </c>
      <c r="H21" s="594"/>
      <c r="I21" s="594"/>
      <c r="J21" s="597"/>
      <c r="K21" s="598">
        <f>③男入力!AL21</f>
        <v>0</v>
      </c>
      <c r="L21" s="599"/>
      <c r="M21" s="600"/>
      <c r="N21" s="591" t="str">
        <f>③男入力!AO21</f>
        <v/>
      </c>
      <c r="O21" s="591"/>
      <c r="P21" s="591"/>
      <c r="Q21" s="592"/>
      <c r="R21" s="117"/>
      <c r="S21" s="117"/>
      <c r="T21" s="117"/>
      <c r="U21" s="117"/>
      <c r="V21" s="66"/>
      <c r="W21" s="300">
        <f>$AL$34</f>
        <v>0</v>
      </c>
      <c r="X21" s="299" t="s">
        <v>286</v>
      </c>
      <c r="AB21" s="264"/>
      <c r="AC21" s="190">
        <v>12</v>
      </c>
      <c r="AD21" s="125"/>
      <c r="AE21" s="125"/>
      <c r="AF21" s="251" t="str">
        <f t="shared" si="5"/>
        <v/>
      </c>
      <c r="AG21" s="141" t="str">
        <f t="shared" si="6"/>
        <v/>
      </c>
      <c r="AH21" s="191" t="str">
        <f t="shared" si="8"/>
        <v/>
      </c>
      <c r="AK21" s="1">
        <f t="shared" si="9"/>
        <v>0</v>
      </c>
      <c r="AL21" s="1">
        <f t="shared" si="1"/>
        <v>0</v>
      </c>
    </row>
    <row r="22" spans="2:38">
      <c r="B22" s="272">
        <v>13</v>
      </c>
      <c r="C22" s="593">
        <f>③男入力!D22</f>
        <v>0</v>
      </c>
      <c r="D22" s="594"/>
      <c r="E22" s="594"/>
      <c r="F22" s="595"/>
      <c r="G22" s="596">
        <f>③男入力!H22</f>
        <v>0</v>
      </c>
      <c r="H22" s="594"/>
      <c r="I22" s="594"/>
      <c r="J22" s="597"/>
      <c r="K22" s="598">
        <f>③男入力!AL22</f>
        <v>0</v>
      </c>
      <c r="L22" s="599"/>
      <c r="M22" s="600"/>
      <c r="N22" s="591" t="str">
        <f>③男入力!AO22</f>
        <v/>
      </c>
      <c r="O22" s="591"/>
      <c r="P22" s="591"/>
      <c r="Q22" s="592"/>
      <c r="R22" s="117"/>
      <c r="S22" s="117"/>
      <c r="T22" s="117"/>
      <c r="U22" s="117"/>
      <c r="V22" s="66"/>
      <c r="AB22" s="264"/>
      <c r="AC22" s="190">
        <v>13</v>
      </c>
      <c r="AD22" s="125"/>
      <c r="AE22" s="125"/>
      <c r="AF22" s="251" t="str">
        <f t="shared" si="5"/>
        <v/>
      </c>
      <c r="AG22" s="141" t="str">
        <f t="shared" si="6"/>
        <v/>
      </c>
      <c r="AH22" s="191" t="str">
        <f t="shared" si="8"/>
        <v/>
      </c>
      <c r="AK22" s="1">
        <f t="shared" si="9"/>
        <v>0</v>
      </c>
      <c r="AL22" s="1">
        <f t="shared" si="1"/>
        <v>0</v>
      </c>
    </row>
    <row r="23" spans="2:38">
      <c r="B23" s="272">
        <v>14</v>
      </c>
      <c r="C23" s="593">
        <f>③男入力!D23</f>
        <v>0</v>
      </c>
      <c r="D23" s="594"/>
      <c r="E23" s="594"/>
      <c r="F23" s="595"/>
      <c r="G23" s="596">
        <f>③男入力!H23</f>
        <v>0</v>
      </c>
      <c r="H23" s="594"/>
      <c r="I23" s="594"/>
      <c r="J23" s="597"/>
      <c r="K23" s="598">
        <f>③男入力!AL23</f>
        <v>0</v>
      </c>
      <c r="L23" s="599"/>
      <c r="M23" s="600"/>
      <c r="N23" s="591" t="str">
        <f>③男入力!AO23</f>
        <v/>
      </c>
      <c r="O23" s="591"/>
      <c r="P23" s="591"/>
      <c r="Q23" s="592"/>
      <c r="R23" s="117"/>
      <c r="S23" s="117"/>
      <c r="T23" s="117"/>
      <c r="U23" s="117"/>
      <c r="V23" s="66"/>
      <c r="W23" s="301"/>
      <c r="AB23" s="264"/>
      <c r="AC23" s="190">
        <v>14</v>
      </c>
      <c r="AD23" s="125"/>
      <c r="AE23" s="125"/>
      <c r="AF23" s="251" t="str">
        <f t="shared" si="5"/>
        <v/>
      </c>
      <c r="AG23" s="141" t="str">
        <f t="shared" si="6"/>
        <v/>
      </c>
      <c r="AH23" s="191" t="str">
        <f t="shared" si="8"/>
        <v/>
      </c>
      <c r="AK23" s="1">
        <f t="shared" si="9"/>
        <v>0</v>
      </c>
      <c r="AL23" s="1">
        <f t="shared" si="1"/>
        <v>0</v>
      </c>
    </row>
    <row r="24" spans="2:38">
      <c r="B24" s="272">
        <v>15</v>
      </c>
      <c r="C24" s="593">
        <f>③男入力!D24</f>
        <v>0</v>
      </c>
      <c r="D24" s="594"/>
      <c r="E24" s="594"/>
      <c r="F24" s="595"/>
      <c r="G24" s="596">
        <f>③男入力!H24</f>
        <v>0</v>
      </c>
      <c r="H24" s="594"/>
      <c r="I24" s="594"/>
      <c r="J24" s="597"/>
      <c r="K24" s="598">
        <f>③男入力!AL24</f>
        <v>0</v>
      </c>
      <c r="L24" s="599"/>
      <c r="M24" s="600"/>
      <c r="N24" s="591" t="str">
        <f>③男入力!AO24</f>
        <v/>
      </c>
      <c r="O24" s="591"/>
      <c r="P24" s="591"/>
      <c r="Q24" s="592"/>
      <c r="R24" s="117"/>
      <c r="S24" s="117"/>
      <c r="T24" s="117"/>
      <c r="U24" s="117"/>
      <c r="V24" s="66"/>
      <c r="W24" s="301"/>
      <c r="AB24" s="264"/>
      <c r="AC24" s="190">
        <v>15</v>
      </c>
      <c r="AD24" s="125"/>
      <c r="AE24" s="125"/>
      <c r="AF24" s="251" t="str">
        <f t="shared" si="5"/>
        <v/>
      </c>
      <c r="AG24" s="141" t="str">
        <f t="shared" si="6"/>
        <v/>
      </c>
      <c r="AH24" s="191" t="str">
        <f t="shared" si="8"/>
        <v/>
      </c>
      <c r="AK24" s="1">
        <f t="shared" si="9"/>
        <v>0</v>
      </c>
      <c r="AL24" s="1">
        <f t="shared" si="1"/>
        <v>0</v>
      </c>
    </row>
    <row r="25" spans="2:38" ht="14.25" thickBot="1">
      <c r="B25" s="272">
        <v>16</v>
      </c>
      <c r="C25" s="593">
        <f>③男入力!D25</f>
        <v>0</v>
      </c>
      <c r="D25" s="594"/>
      <c r="E25" s="594"/>
      <c r="F25" s="595"/>
      <c r="G25" s="596">
        <f>③男入力!H25</f>
        <v>0</v>
      </c>
      <c r="H25" s="594"/>
      <c r="I25" s="594"/>
      <c r="J25" s="597"/>
      <c r="K25" s="598">
        <f>③男入力!AL25</f>
        <v>0</v>
      </c>
      <c r="L25" s="599"/>
      <c r="M25" s="600"/>
      <c r="N25" s="591" t="str">
        <f>③男入力!AO25</f>
        <v/>
      </c>
      <c r="O25" s="591"/>
      <c r="P25" s="591"/>
      <c r="Q25" s="592"/>
      <c r="R25" s="117"/>
      <c r="S25" s="117"/>
      <c r="T25" s="117"/>
      <c r="U25" s="117"/>
      <c r="V25" s="66"/>
      <c r="AB25" s="264"/>
      <c r="AC25" s="192">
        <v>16</v>
      </c>
      <c r="AD25" s="193"/>
      <c r="AE25" s="193"/>
      <c r="AF25" s="252" t="str">
        <f t="shared" si="5"/>
        <v/>
      </c>
      <c r="AG25" s="194" t="str">
        <f t="shared" si="6"/>
        <v/>
      </c>
      <c r="AH25" s="195" t="str">
        <f t="shared" si="8"/>
        <v/>
      </c>
      <c r="AK25" s="1">
        <f t="shared" si="9"/>
        <v>0</v>
      </c>
      <c r="AL25" s="1">
        <f t="shared" si="1"/>
        <v>0</v>
      </c>
    </row>
    <row r="26" spans="2:38">
      <c r="B26" s="272">
        <v>17</v>
      </c>
      <c r="C26" s="593">
        <f>③男入力!D26</f>
        <v>0</v>
      </c>
      <c r="D26" s="594"/>
      <c r="E26" s="594"/>
      <c r="F26" s="595"/>
      <c r="G26" s="596">
        <f>③男入力!H26</f>
        <v>0</v>
      </c>
      <c r="H26" s="594"/>
      <c r="I26" s="594"/>
      <c r="J26" s="597"/>
      <c r="K26" s="598">
        <f>③男入力!AL26</f>
        <v>0</v>
      </c>
      <c r="L26" s="599"/>
      <c r="M26" s="600"/>
      <c r="N26" s="591" t="str">
        <f>③男入力!AO26</f>
        <v/>
      </c>
      <c r="O26" s="591"/>
      <c r="P26" s="591"/>
      <c r="Q26" s="592"/>
      <c r="R26" s="117"/>
      <c r="S26" s="117"/>
      <c r="T26" s="117"/>
      <c r="U26" s="117"/>
      <c r="V26" s="66"/>
      <c r="AB26" s="264"/>
      <c r="AC26" s="187">
        <v>17</v>
      </c>
      <c r="AD26" s="188"/>
      <c r="AE26" s="143"/>
      <c r="AF26" s="141" t="str">
        <f t="shared" si="5"/>
        <v/>
      </c>
      <c r="AG26" s="234" t="str">
        <f t="shared" si="6"/>
        <v/>
      </c>
      <c r="AH26" s="189" t="str">
        <f t="shared" si="8"/>
        <v/>
      </c>
      <c r="AK26" s="1">
        <f t="shared" si="9"/>
        <v>0</v>
      </c>
      <c r="AL26" s="1">
        <f t="shared" si="1"/>
        <v>0</v>
      </c>
    </row>
    <row r="27" spans="2:38">
      <c r="B27" s="272">
        <v>18</v>
      </c>
      <c r="C27" s="593">
        <f>③男入力!D27</f>
        <v>0</v>
      </c>
      <c r="D27" s="594"/>
      <c r="E27" s="594"/>
      <c r="F27" s="595"/>
      <c r="G27" s="596">
        <f>③男入力!H27</f>
        <v>0</v>
      </c>
      <c r="H27" s="594"/>
      <c r="I27" s="594"/>
      <c r="J27" s="597"/>
      <c r="K27" s="598">
        <f>③男入力!AL27</f>
        <v>0</v>
      </c>
      <c r="L27" s="599"/>
      <c r="M27" s="600"/>
      <c r="N27" s="591" t="str">
        <f>③男入力!AO27</f>
        <v/>
      </c>
      <c r="O27" s="591"/>
      <c r="P27" s="591"/>
      <c r="Q27" s="592"/>
      <c r="R27" s="117"/>
      <c r="S27" s="117"/>
      <c r="T27" s="117"/>
      <c r="U27" s="117"/>
      <c r="V27" s="66"/>
      <c r="AB27" s="264"/>
      <c r="AC27" s="190">
        <v>18</v>
      </c>
      <c r="AD27" s="125"/>
      <c r="AE27" s="125"/>
      <c r="AF27" s="251" t="str">
        <f t="shared" si="5"/>
        <v/>
      </c>
      <c r="AG27" s="141" t="str">
        <f t="shared" si="6"/>
        <v/>
      </c>
      <c r="AH27" s="191" t="str">
        <f t="shared" si="8"/>
        <v/>
      </c>
      <c r="AK27" s="1">
        <f t="shared" si="9"/>
        <v>0</v>
      </c>
      <c r="AL27" s="1">
        <f t="shared" si="1"/>
        <v>0</v>
      </c>
    </row>
    <row r="28" spans="2:38">
      <c r="B28" s="272">
        <v>19</v>
      </c>
      <c r="C28" s="593">
        <f>③男入力!D28</f>
        <v>0</v>
      </c>
      <c r="D28" s="594"/>
      <c r="E28" s="594"/>
      <c r="F28" s="595"/>
      <c r="G28" s="596">
        <f>③男入力!H28</f>
        <v>0</v>
      </c>
      <c r="H28" s="594"/>
      <c r="I28" s="594"/>
      <c r="J28" s="597"/>
      <c r="K28" s="598">
        <f>③男入力!AL28</f>
        <v>0</v>
      </c>
      <c r="L28" s="599"/>
      <c r="M28" s="600"/>
      <c r="N28" s="591" t="str">
        <f>③男入力!AO28</f>
        <v/>
      </c>
      <c r="O28" s="591"/>
      <c r="P28" s="591"/>
      <c r="Q28" s="592"/>
      <c r="R28" s="117"/>
      <c r="S28" s="117"/>
      <c r="T28" s="117"/>
      <c r="U28" s="117"/>
      <c r="V28" s="66"/>
      <c r="AB28" s="264"/>
      <c r="AC28" s="190">
        <v>19</v>
      </c>
      <c r="AD28" s="125"/>
      <c r="AE28" s="125"/>
      <c r="AF28" s="251" t="str">
        <f t="shared" si="5"/>
        <v/>
      </c>
      <c r="AG28" s="141" t="str">
        <f t="shared" si="6"/>
        <v/>
      </c>
      <c r="AH28" s="191" t="str">
        <f t="shared" si="8"/>
        <v/>
      </c>
      <c r="AK28" s="1">
        <f t="shared" si="9"/>
        <v>0</v>
      </c>
      <c r="AL28" s="1">
        <f t="shared" si="1"/>
        <v>0</v>
      </c>
    </row>
    <row r="29" spans="2:38">
      <c r="B29" s="272">
        <v>20</v>
      </c>
      <c r="C29" s="593">
        <f>③男入力!D29</f>
        <v>0</v>
      </c>
      <c r="D29" s="594"/>
      <c r="E29" s="594"/>
      <c r="F29" s="595"/>
      <c r="G29" s="596">
        <f>③男入力!H29</f>
        <v>0</v>
      </c>
      <c r="H29" s="594"/>
      <c r="I29" s="594"/>
      <c r="J29" s="597"/>
      <c r="K29" s="598">
        <f>③男入力!AL29</f>
        <v>0</v>
      </c>
      <c r="L29" s="599"/>
      <c r="M29" s="600"/>
      <c r="N29" s="591" t="str">
        <f>③男入力!AO29</f>
        <v/>
      </c>
      <c r="O29" s="591"/>
      <c r="P29" s="591"/>
      <c r="Q29" s="592"/>
      <c r="R29" s="117"/>
      <c r="S29" s="117"/>
      <c r="T29" s="117"/>
      <c r="U29" s="117"/>
      <c r="V29" s="66"/>
      <c r="AB29" s="264"/>
      <c r="AC29" s="190">
        <v>20</v>
      </c>
      <c r="AD29" s="125"/>
      <c r="AE29" s="125"/>
      <c r="AF29" s="251" t="str">
        <f t="shared" si="5"/>
        <v/>
      </c>
      <c r="AG29" s="141" t="str">
        <f t="shared" si="6"/>
        <v/>
      </c>
      <c r="AH29" s="191" t="str">
        <f t="shared" si="8"/>
        <v/>
      </c>
      <c r="AK29" s="1">
        <f t="shared" si="9"/>
        <v>0</v>
      </c>
      <c r="AL29" s="1">
        <f t="shared" si="1"/>
        <v>0</v>
      </c>
    </row>
    <row r="30" spans="2:38">
      <c r="B30" s="272">
        <v>21</v>
      </c>
      <c r="C30" s="593">
        <f>③男入力!D30</f>
        <v>0</v>
      </c>
      <c r="D30" s="594"/>
      <c r="E30" s="594"/>
      <c r="F30" s="595"/>
      <c r="G30" s="596">
        <f>③男入力!H30</f>
        <v>0</v>
      </c>
      <c r="H30" s="594"/>
      <c r="I30" s="594"/>
      <c r="J30" s="597"/>
      <c r="K30" s="598">
        <f>③男入力!AL30</f>
        <v>0</v>
      </c>
      <c r="L30" s="599"/>
      <c r="M30" s="600"/>
      <c r="N30" s="591" t="str">
        <f>③男入力!AO30</f>
        <v/>
      </c>
      <c r="O30" s="591"/>
      <c r="P30" s="591"/>
      <c r="Q30" s="592"/>
      <c r="R30" s="117"/>
      <c r="S30" s="117"/>
      <c r="T30" s="117"/>
      <c r="AB30" s="264"/>
      <c r="AC30" s="190">
        <v>21</v>
      </c>
      <c r="AD30" s="125"/>
      <c r="AE30" s="125"/>
      <c r="AF30" s="251" t="str">
        <f t="shared" si="5"/>
        <v/>
      </c>
      <c r="AG30" s="141" t="str">
        <f t="shared" si="6"/>
        <v/>
      </c>
      <c r="AH30" s="191" t="str">
        <f t="shared" si="8"/>
        <v/>
      </c>
      <c r="AK30" s="1">
        <f t="shared" si="9"/>
        <v>0</v>
      </c>
      <c r="AL30" s="1">
        <f t="shared" si="1"/>
        <v>0</v>
      </c>
    </row>
    <row r="31" spans="2:38">
      <c r="B31" s="272">
        <v>22</v>
      </c>
      <c r="C31" s="593">
        <f>③男入力!D31</f>
        <v>0</v>
      </c>
      <c r="D31" s="594"/>
      <c r="E31" s="594"/>
      <c r="F31" s="595"/>
      <c r="G31" s="596">
        <f>③男入力!H31</f>
        <v>0</v>
      </c>
      <c r="H31" s="594"/>
      <c r="I31" s="594"/>
      <c r="J31" s="597"/>
      <c r="K31" s="598">
        <f>③男入力!AL31</f>
        <v>0</v>
      </c>
      <c r="L31" s="599"/>
      <c r="M31" s="600"/>
      <c r="N31" s="591" t="str">
        <f>③男入力!AO31</f>
        <v/>
      </c>
      <c r="O31" s="591"/>
      <c r="P31" s="591"/>
      <c r="Q31" s="592"/>
      <c r="AB31" s="264"/>
      <c r="AC31" s="190">
        <v>22</v>
      </c>
      <c r="AD31" s="125"/>
      <c r="AE31" s="125"/>
      <c r="AF31" s="251" t="str">
        <f t="shared" si="5"/>
        <v/>
      </c>
      <c r="AG31" s="141" t="str">
        <f t="shared" si="6"/>
        <v/>
      </c>
      <c r="AH31" s="191" t="str">
        <f t="shared" si="8"/>
        <v/>
      </c>
      <c r="AK31" s="1">
        <f t="shared" si="9"/>
        <v>0</v>
      </c>
      <c r="AL31" s="1">
        <f t="shared" si="1"/>
        <v>0</v>
      </c>
    </row>
    <row r="32" spans="2:38">
      <c r="B32" s="272">
        <v>23</v>
      </c>
      <c r="C32" s="593">
        <f>③男入力!D32</f>
        <v>0</v>
      </c>
      <c r="D32" s="594"/>
      <c r="E32" s="594"/>
      <c r="F32" s="595"/>
      <c r="G32" s="596">
        <f>③男入力!H32</f>
        <v>0</v>
      </c>
      <c r="H32" s="594"/>
      <c r="I32" s="594"/>
      <c r="J32" s="597"/>
      <c r="K32" s="598">
        <f>③男入力!AL32</f>
        <v>0</v>
      </c>
      <c r="L32" s="599"/>
      <c r="M32" s="600"/>
      <c r="N32" s="591" t="str">
        <f>③男入力!AO32</f>
        <v/>
      </c>
      <c r="O32" s="591"/>
      <c r="P32" s="591"/>
      <c r="Q32" s="592"/>
      <c r="AB32" s="264"/>
      <c r="AC32" s="190">
        <v>23</v>
      </c>
      <c r="AD32" s="125"/>
      <c r="AE32" s="125"/>
      <c r="AF32" s="251" t="str">
        <f t="shared" si="5"/>
        <v/>
      </c>
      <c r="AG32" s="141" t="str">
        <f t="shared" si="6"/>
        <v/>
      </c>
      <c r="AH32" s="191" t="str">
        <f t="shared" si="8"/>
        <v/>
      </c>
      <c r="AK32" s="1">
        <f t="shared" si="9"/>
        <v>0</v>
      </c>
      <c r="AL32" s="1">
        <f t="shared" si="1"/>
        <v>0</v>
      </c>
    </row>
    <row r="33" spans="2:38" ht="14.25" thickBot="1">
      <c r="B33" s="273">
        <v>24</v>
      </c>
      <c r="C33" s="606">
        <f>③男入力!D33</f>
        <v>0</v>
      </c>
      <c r="D33" s="607"/>
      <c r="E33" s="607"/>
      <c r="F33" s="608"/>
      <c r="G33" s="609">
        <f>③男入力!H33</f>
        <v>0</v>
      </c>
      <c r="H33" s="607"/>
      <c r="I33" s="607"/>
      <c r="J33" s="610"/>
      <c r="K33" s="611">
        <f>③男入力!AL33</f>
        <v>0</v>
      </c>
      <c r="L33" s="612"/>
      <c r="M33" s="613"/>
      <c r="N33" s="604" t="str">
        <f>③男入力!AO33</f>
        <v/>
      </c>
      <c r="O33" s="604"/>
      <c r="P33" s="604"/>
      <c r="Q33" s="605"/>
      <c r="AB33" s="264"/>
      <c r="AC33" s="192">
        <v>24</v>
      </c>
      <c r="AD33" s="193"/>
      <c r="AE33" s="193"/>
      <c r="AF33" s="252" t="str">
        <f t="shared" si="5"/>
        <v/>
      </c>
      <c r="AG33" s="194" t="str">
        <f t="shared" si="6"/>
        <v/>
      </c>
      <c r="AH33" s="195" t="str">
        <f t="shared" si="8"/>
        <v/>
      </c>
      <c r="AK33" s="1">
        <f t="shared" si="9"/>
        <v>0</v>
      </c>
      <c r="AL33" s="1">
        <f t="shared" si="1"/>
        <v>0</v>
      </c>
    </row>
    <row r="34" spans="2:38">
      <c r="AK34" s="1">
        <f t="shared" si="9"/>
        <v>0</v>
      </c>
      <c r="AL34" s="1">
        <f>SUM(AL10:AL33)</f>
        <v>0</v>
      </c>
    </row>
    <row r="35" spans="2:38">
      <c r="AK35" s="1">
        <f t="shared" si="9"/>
        <v>0</v>
      </c>
    </row>
    <row r="36" spans="2:38">
      <c r="AK36" s="1">
        <f>AD29</f>
        <v>0</v>
      </c>
    </row>
    <row r="37" spans="2:38">
      <c r="AK37" s="1">
        <f t="shared" si="9"/>
        <v>0</v>
      </c>
    </row>
    <row r="38" spans="2:38">
      <c r="AK38" s="1">
        <f t="shared" si="9"/>
        <v>0</v>
      </c>
    </row>
    <row r="39" spans="2:38">
      <c r="AK39" s="1">
        <f t="shared" si="9"/>
        <v>0</v>
      </c>
    </row>
    <row r="40" spans="2:38">
      <c r="AK40" s="1">
        <f t="shared" si="9"/>
        <v>0</v>
      </c>
    </row>
  </sheetData>
  <sheetProtection sheet="1" objects="1" scenarios="1"/>
  <protectedRanges>
    <protectedRange sqref="W18:X18" name="範囲5"/>
    <protectedRange sqref="AD10:AE33" name="範囲3"/>
    <protectedRange sqref="V10:V16" name="範囲1"/>
    <protectedRange sqref="Z10:Z16" name="範囲4"/>
  </protectedRanges>
  <customSheetViews>
    <customSheetView guid="{5D963F3A-B207-4215-A36A-BBA0BD90DFE4}" showGridLines="0">
      <pane xSplit="2" ySplit="9" topLeftCell="C10" activePane="bottomRight" state="frozen"/>
      <selection pane="bottomRight" activeCell="J1" sqref="J1"/>
      <colBreaks count="1" manualBreakCount="1">
        <brk id="17" max="1048575" man="1"/>
      </colBreaks>
      <pageMargins left="0.7" right="0.7" top="0.75" bottom="0.75" header="0.3" footer="0.3"/>
      <pageSetup paperSize="9" scale="93" orientation="portrait" r:id="rId1"/>
    </customSheetView>
  </customSheetViews>
  <mergeCells count="117">
    <mergeCell ref="N27:Q27"/>
    <mergeCell ref="C27:F27"/>
    <mergeCell ref="G27:J27"/>
    <mergeCell ref="N26:Q26"/>
    <mergeCell ref="C26:F26"/>
    <mergeCell ref="G26:J26"/>
    <mergeCell ref="K27:M27"/>
    <mergeCell ref="K26:M26"/>
    <mergeCell ref="K30:M30"/>
    <mergeCell ref="N30:Q30"/>
    <mergeCell ref="C30:F30"/>
    <mergeCell ref="G30:J30"/>
    <mergeCell ref="K29:M29"/>
    <mergeCell ref="K28:M28"/>
    <mergeCell ref="N29:Q29"/>
    <mergeCell ref="C29:F29"/>
    <mergeCell ref="G29:J29"/>
    <mergeCell ref="N28:Q28"/>
    <mergeCell ref="C28:F28"/>
    <mergeCell ref="G28:J28"/>
    <mergeCell ref="C22:F22"/>
    <mergeCell ref="G22:J22"/>
    <mergeCell ref="K25:M25"/>
    <mergeCell ref="K24:M24"/>
    <mergeCell ref="N25:Q25"/>
    <mergeCell ref="C25:F25"/>
    <mergeCell ref="G25:J25"/>
    <mergeCell ref="N24:Q24"/>
    <mergeCell ref="C24:F24"/>
    <mergeCell ref="G24:J24"/>
    <mergeCell ref="N22:Q22"/>
    <mergeCell ref="G23:J23"/>
    <mergeCell ref="B6:B8"/>
    <mergeCell ref="N6:Q8"/>
    <mergeCell ref="C6:J6"/>
    <mergeCell ref="K10:M10"/>
    <mergeCell ref="K9:M9"/>
    <mergeCell ref="N10:Q10"/>
    <mergeCell ref="C10:F10"/>
    <mergeCell ref="G10:J10"/>
    <mergeCell ref="N9:Q9"/>
    <mergeCell ref="C9:F9"/>
    <mergeCell ref="G9:J9"/>
    <mergeCell ref="C17:F17"/>
    <mergeCell ref="G17:J17"/>
    <mergeCell ref="N16:Q16"/>
    <mergeCell ref="C16:F16"/>
    <mergeCell ref="G16:J16"/>
    <mergeCell ref="K19:M19"/>
    <mergeCell ref="K18:M18"/>
    <mergeCell ref="N19:Q19"/>
    <mergeCell ref="C19:F19"/>
    <mergeCell ref="G19:J19"/>
    <mergeCell ref="N18:Q18"/>
    <mergeCell ref="C18:F18"/>
    <mergeCell ref="G18:J18"/>
    <mergeCell ref="K17:M17"/>
    <mergeCell ref="K16:M16"/>
    <mergeCell ref="N17:Q17"/>
    <mergeCell ref="N13:Q13"/>
    <mergeCell ref="C13:F13"/>
    <mergeCell ref="G13:J13"/>
    <mergeCell ref="K15:M15"/>
    <mergeCell ref="K14:M14"/>
    <mergeCell ref="N15:Q15"/>
    <mergeCell ref="C15:F15"/>
    <mergeCell ref="G15:J15"/>
    <mergeCell ref="G14:J14"/>
    <mergeCell ref="C14:F14"/>
    <mergeCell ref="K12:M12"/>
    <mergeCell ref="N33:Q33"/>
    <mergeCell ref="C33:F33"/>
    <mergeCell ref="G33:J33"/>
    <mergeCell ref="K33:M33"/>
    <mergeCell ref="U18:V18"/>
    <mergeCell ref="W18:X18"/>
    <mergeCell ref="N31:Q31"/>
    <mergeCell ref="C31:F31"/>
    <mergeCell ref="G31:J31"/>
    <mergeCell ref="K31:M31"/>
    <mergeCell ref="K21:M21"/>
    <mergeCell ref="K20:M20"/>
    <mergeCell ref="N21:Q21"/>
    <mergeCell ref="C21:F21"/>
    <mergeCell ref="G21:J21"/>
    <mergeCell ref="N20:Q20"/>
    <mergeCell ref="C20:F20"/>
    <mergeCell ref="G20:J20"/>
    <mergeCell ref="K23:M23"/>
    <mergeCell ref="K22:M22"/>
    <mergeCell ref="N23:Q23"/>
    <mergeCell ref="C23:F23"/>
    <mergeCell ref="W20:X20"/>
    <mergeCell ref="AA1:AE1"/>
    <mergeCell ref="AG1:AH1"/>
    <mergeCell ref="Q1:U1"/>
    <mergeCell ref="K1:O1"/>
    <mergeCell ref="D1:I1"/>
    <mergeCell ref="U7:Y8"/>
    <mergeCell ref="AC7:AH8"/>
    <mergeCell ref="N32:Q32"/>
    <mergeCell ref="C32:F32"/>
    <mergeCell ref="G32:J32"/>
    <mergeCell ref="K32:M32"/>
    <mergeCell ref="K6:M8"/>
    <mergeCell ref="C7:F8"/>
    <mergeCell ref="G7:J8"/>
    <mergeCell ref="K11:M11"/>
    <mergeCell ref="N12:Q12"/>
    <mergeCell ref="C12:F12"/>
    <mergeCell ref="G12:J12"/>
    <mergeCell ref="N11:Q11"/>
    <mergeCell ref="C5:M5"/>
    <mergeCell ref="C11:F11"/>
    <mergeCell ref="G11:J11"/>
    <mergeCell ref="K13:M13"/>
    <mergeCell ref="N14:Q14"/>
  </mergeCells>
  <phoneticPr fontId="2"/>
  <conditionalFormatting sqref="Y14">
    <cfRule type="cellIs" dxfId="14" priority="8" operator="greaterThan">
      <formula>$Y$13</formula>
    </cfRule>
  </conditionalFormatting>
  <conditionalFormatting sqref="Y13">
    <cfRule type="cellIs" dxfId="13" priority="1" operator="lessThan">
      <formula>$Y$14</formula>
    </cfRule>
    <cfRule type="cellIs" dxfId="12" priority="7" operator="greaterThan">
      <formula>$Y$12</formula>
    </cfRule>
  </conditionalFormatting>
  <conditionalFormatting sqref="Y12">
    <cfRule type="cellIs" dxfId="11" priority="2" operator="lessThan">
      <formula>$Y$13</formula>
    </cfRule>
    <cfRule type="cellIs" dxfId="10" priority="6" operator="greaterThan">
      <formula>$Y$11</formula>
    </cfRule>
  </conditionalFormatting>
  <conditionalFormatting sqref="Y11">
    <cfRule type="cellIs" dxfId="9" priority="3" operator="lessThan">
      <formula>$Y$12</formula>
    </cfRule>
    <cfRule type="cellIs" dxfId="8" priority="5" operator="greaterThan">
      <formula>$Y$10</formula>
    </cfRule>
  </conditionalFormatting>
  <conditionalFormatting sqref="Y10">
    <cfRule type="cellIs" dxfId="7" priority="4" operator="lessThan">
      <formula>$Y$11</formula>
    </cfRule>
  </conditionalFormatting>
  <dataValidations count="3">
    <dataValidation type="list" allowBlank="1" showInputMessage="1" showErrorMessage="1" sqref="W18:X18" xr:uid="{00000000-0002-0000-0500-000000000000}">
      <formula1>"優勝,準優勝,第３位"</formula1>
    </dataValidation>
    <dataValidation type="list" allowBlank="1" showInputMessage="1" showErrorMessage="1" sqref="Z10:Z16" xr:uid="{00000000-0002-0000-0500-000002000000}">
      <formula1>"○"</formula1>
    </dataValidation>
    <dataValidation type="list" allowBlank="1" showInputMessage="1" showErrorMessage="1" sqref="AE10:AE33" xr:uid="{15F6D15F-777C-4F89-A13D-E8D152E08926}">
      <formula1>"１位,２位,３位,４位,５位,６位,７位"</formula1>
    </dataValidation>
  </dataValidations>
  <hyperlinks>
    <hyperlink ref="D1" location="Top!A1" display="Topへ戻る" xr:uid="{00000000-0004-0000-0500-000000000000}"/>
    <hyperlink ref="Q1:U1" location="男個!A1" display="男子個人申込書へ" xr:uid="{00000000-0004-0000-0500-000002000000}"/>
    <hyperlink ref="K1:O1" location="男団!A1" display="男子団体申込書へ" xr:uid="{00000000-0004-0000-0500-000001000000}"/>
    <hyperlink ref="AA1:AE1" location="関東男団体!A1" display="関東男子団体申込書へ" xr:uid="{58426F02-51C0-4DC4-9B9C-1F88A0AE0954}"/>
    <hyperlink ref="AG1:AH1" location="関東男個人!A1" display="関東男子個人申込書へ" xr:uid="{733842CD-A38D-4476-A87E-8D8D7BC7F827}"/>
  </hyperlinks>
  <pageMargins left="0.7" right="0.7" top="0.75" bottom="0.75" header="0.3" footer="0.3"/>
  <pageSetup paperSize="9" scale="93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5" tint="0.59999389629810485"/>
  </sheetPr>
  <dimension ref="B1:AL30"/>
  <sheetViews>
    <sheetView showGridLines="0" showZeros="0" zoomScaleNormal="100" workbookViewId="0">
      <pane xSplit="2" ySplit="9" topLeftCell="C10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/>
  <cols>
    <col min="1" max="1" width="2.625" style="1" customWidth="1"/>
    <col min="2" max="17" width="3.125" style="1" customWidth="1"/>
    <col min="18" max="19" width="2.625" style="1" customWidth="1"/>
    <col min="20" max="20" width="1.75" style="1" customWidth="1"/>
    <col min="21" max="21" width="8.375" style="1" customWidth="1"/>
    <col min="22" max="22" width="6.5" style="1" customWidth="1"/>
    <col min="23" max="23" width="8.875" style="1" customWidth="1"/>
    <col min="24" max="26" width="9" style="1" customWidth="1"/>
    <col min="27" max="27" width="3.75" style="1" customWidth="1"/>
    <col min="28" max="28" width="2.25" style="1" customWidth="1"/>
    <col min="29" max="30" width="5.25" style="1" customWidth="1"/>
    <col min="31" max="40" width="9" style="1" customWidth="1"/>
    <col min="41" max="41" width="9" style="1"/>
    <col min="42" max="43" width="9" style="1" customWidth="1"/>
    <col min="44" max="16384" width="9" style="1"/>
  </cols>
  <sheetData>
    <row r="1" spans="2:38" ht="26.25" customHeight="1">
      <c r="D1" s="467" t="s">
        <v>194</v>
      </c>
      <c r="E1" s="468"/>
      <c r="F1" s="468"/>
      <c r="G1" s="468"/>
      <c r="H1" s="468"/>
      <c r="I1" s="469"/>
      <c r="K1" s="586" t="s">
        <v>235</v>
      </c>
      <c r="L1" s="587"/>
      <c r="M1" s="587"/>
      <c r="N1" s="587"/>
      <c r="O1" s="588"/>
      <c r="Q1" s="586" t="s">
        <v>276</v>
      </c>
      <c r="R1" s="587"/>
      <c r="S1" s="587"/>
      <c r="T1" s="587"/>
      <c r="U1" s="588"/>
      <c r="W1" s="263"/>
      <c r="X1" s="263"/>
      <c r="Y1" s="207"/>
      <c r="AA1" s="583" t="s">
        <v>345</v>
      </c>
      <c r="AB1" s="584"/>
      <c r="AC1" s="584"/>
      <c r="AD1" s="584"/>
      <c r="AE1" s="585"/>
      <c r="AG1" s="583" t="s">
        <v>346</v>
      </c>
      <c r="AH1" s="585"/>
    </row>
    <row r="2" spans="2:38" ht="11.25" customHeight="1"/>
    <row r="3" spans="2:38" ht="32.25">
      <c r="C3" s="144" t="s">
        <v>259</v>
      </c>
      <c r="D3" s="3"/>
      <c r="E3" s="3"/>
      <c r="F3" s="3"/>
      <c r="G3" s="4"/>
      <c r="H3" s="130"/>
      <c r="I3" s="2"/>
      <c r="J3" s="2"/>
      <c r="K3" s="2"/>
      <c r="L3" s="2"/>
      <c r="M3" s="2"/>
      <c r="N3" s="2"/>
    </row>
    <row r="4" spans="2:38" ht="13.5" customHeight="1"/>
    <row r="5" spans="2:38" ht="18" thickBot="1">
      <c r="C5" s="253" t="s">
        <v>174</v>
      </c>
      <c r="D5" s="254"/>
      <c r="E5" s="254"/>
      <c r="F5" s="254"/>
      <c r="G5" s="254"/>
      <c r="H5" s="254"/>
      <c r="I5" s="254"/>
      <c r="J5" s="254"/>
      <c r="K5" s="255"/>
      <c r="L5" s="255"/>
      <c r="M5" s="255"/>
      <c r="N5" s="60"/>
      <c r="P5" s="128"/>
      <c r="Q5" s="128"/>
    </row>
    <row r="6" spans="2:38" ht="13.5" customHeight="1">
      <c r="B6" s="533" t="s">
        <v>72</v>
      </c>
      <c r="C6" s="539" t="s">
        <v>110</v>
      </c>
      <c r="D6" s="540"/>
      <c r="E6" s="540"/>
      <c r="F6" s="540"/>
      <c r="G6" s="540"/>
      <c r="H6" s="540"/>
      <c r="I6" s="540"/>
      <c r="J6" s="541"/>
      <c r="K6" s="562" t="s">
        <v>19</v>
      </c>
      <c r="L6" s="562"/>
      <c r="M6" s="562"/>
      <c r="N6" s="565" t="s">
        <v>113</v>
      </c>
      <c r="O6" s="551"/>
      <c r="P6" s="551"/>
      <c r="Q6" s="552"/>
    </row>
    <row r="7" spans="2:38" ht="13.5" customHeight="1">
      <c r="B7" s="534"/>
      <c r="C7" s="542" t="s">
        <v>20</v>
      </c>
      <c r="D7" s="543"/>
      <c r="E7" s="543"/>
      <c r="F7" s="543"/>
      <c r="G7" s="573" t="s">
        <v>21</v>
      </c>
      <c r="H7" s="543"/>
      <c r="I7" s="543"/>
      <c r="J7" s="548"/>
      <c r="K7" s="563"/>
      <c r="L7" s="563"/>
      <c r="M7" s="563"/>
      <c r="N7" s="554"/>
      <c r="O7" s="554"/>
      <c r="P7" s="554"/>
      <c r="Q7" s="555"/>
      <c r="U7" s="589" t="s">
        <v>168</v>
      </c>
      <c r="V7" s="589"/>
      <c r="W7" s="589"/>
      <c r="X7" s="589"/>
      <c r="Y7" s="589"/>
      <c r="Z7" s="186"/>
      <c r="AC7" s="589" t="s">
        <v>169</v>
      </c>
      <c r="AD7" s="589"/>
      <c r="AE7" s="589"/>
      <c r="AF7" s="589"/>
      <c r="AG7" s="589"/>
      <c r="AH7" s="589"/>
    </row>
    <row r="8" spans="2:38" ht="14.25" customHeight="1" thickBot="1">
      <c r="B8" s="535"/>
      <c r="C8" s="545"/>
      <c r="D8" s="546"/>
      <c r="E8" s="546"/>
      <c r="F8" s="546"/>
      <c r="G8" s="574"/>
      <c r="H8" s="546"/>
      <c r="I8" s="546"/>
      <c r="J8" s="549"/>
      <c r="K8" s="564"/>
      <c r="L8" s="564"/>
      <c r="M8" s="564"/>
      <c r="N8" s="546"/>
      <c r="O8" s="546"/>
      <c r="P8" s="546"/>
      <c r="Q8" s="556"/>
      <c r="U8" s="590"/>
      <c r="V8" s="590"/>
      <c r="W8" s="590"/>
      <c r="X8" s="590"/>
      <c r="Y8" s="590"/>
      <c r="Z8" s="185"/>
      <c r="AC8" s="590"/>
      <c r="AD8" s="590"/>
      <c r="AE8" s="590"/>
      <c r="AF8" s="590"/>
      <c r="AG8" s="590"/>
      <c r="AH8" s="590"/>
    </row>
    <row r="9" spans="2:38" ht="14.25" thickBot="1">
      <c r="B9" s="119" t="s">
        <v>80</v>
      </c>
      <c r="C9" s="633" t="s">
        <v>33</v>
      </c>
      <c r="D9" s="634"/>
      <c r="E9" s="634"/>
      <c r="F9" s="635"/>
      <c r="G9" s="636" t="s">
        <v>34</v>
      </c>
      <c r="H9" s="634"/>
      <c r="I9" s="634"/>
      <c r="J9" s="637"/>
      <c r="K9" s="623">
        <v>39</v>
      </c>
      <c r="L9" s="624"/>
      <c r="M9" s="625"/>
      <c r="N9" s="537" t="s">
        <v>166</v>
      </c>
      <c r="O9" s="537"/>
      <c r="P9" s="537"/>
      <c r="Q9" s="538"/>
      <c r="U9" s="269" t="s">
        <v>13</v>
      </c>
      <c r="V9" s="270" t="s">
        <v>121</v>
      </c>
      <c r="W9" s="270" t="s">
        <v>172</v>
      </c>
      <c r="X9" s="270" t="s">
        <v>171</v>
      </c>
      <c r="Y9" s="270" t="s">
        <v>173</v>
      </c>
      <c r="Z9" s="271" t="s">
        <v>213</v>
      </c>
      <c r="AB9" s="283"/>
      <c r="AC9" s="274" t="s">
        <v>165</v>
      </c>
      <c r="AD9" s="270" t="s">
        <v>121</v>
      </c>
      <c r="AE9" s="275" t="s">
        <v>161</v>
      </c>
      <c r="AF9" s="270" t="s">
        <v>138</v>
      </c>
      <c r="AG9" s="270" t="s">
        <v>170</v>
      </c>
      <c r="AH9" s="276" t="s">
        <v>171</v>
      </c>
    </row>
    <row r="10" spans="2:38">
      <c r="B10" s="279">
        <v>1</v>
      </c>
      <c r="C10" s="628">
        <f>④女入力!D10</f>
        <v>0</v>
      </c>
      <c r="D10" s="629"/>
      <c r="E10" s="629"/>
      <c r="F10" s="630"/>
      <c r="G10" s="631">
        <f>④女入力!H10</f>
        <v>0</v>
      </c>
      <c r="H10" s="629"/>
      <c r="I10" s="629"/>
      <c r="J10" s="632"/>
      <c r="K10" s="620">
        <f>④女入力!AL10</f>
        <v>0</v>
      </c>
      <c r="L10" s="621"/>
      <c r="M10" s="622"/>
      <c r="N10" s="626" t="str">
        <f>④女入力!AO10</f>
        <v/>
      </c>
      <c r="O10" s="626"/>
      <c r="P10" s="626"/>
      <c r="Q10" s="627"/>
      <c r="R10" s="66"/>
      <c r="S10" s="66"/>
      <c r="T10" s="66"/>
      <c r="U10" s="285" t="s">
        <v>43</v>
      </c>
      <c r="V10" s="188"/>
      <c r="W10" s="250" t="str">
        <f>IF(V10=0,"",VLOOKUP(V10,$B$10:$M$25,2))</f>
        <v/>
      </c>
      <c r="X10" s="250" t="str">
        <f>IF(V10=0,"",VLOOKUP(V10,$B$10:$M$25,6))</f>
        <v/>
      </c>
      <c r="Y10" s="286" t="str">
        <f>IF(V10=0,"",VLOOKUP(V10,$B$10:$R$30,10))</f>
        <v/>
      </c>
      <c r="Z10" s="354"/>
      <c r="AB10" s="284"/>
      <c r="AC10" s="280">
        <v>1</v>
      </c>
      <c r="AD10" s="188"/>
      <c r="AE10" s="188"/>
      <c r="AF10" s="184" t="str">
        <f>IF(AD10=0,"",VLOOKUP(AD10,$B$10:$Q$25,13))</f>
        <v/>
      </c>
      <c r="AG10" s="184" t="str">
        <f>IF(AD10=0,"",VLOOKUP(AD10,$B$10:$Q$25,2))</f>
        <v/>
      </c>
      <c r="AH10" s="189" t="str">
        <f>IF(AD10=0,"",VLOOKUP(AD10,$B$10:$R$30,6))</f>
        <v/>
      </c>
      <c r="AK10" s="1">
        <f>V10</f>
        <v>0</v>
      </c>
      <c r="AL10" s="1">
        <f>IF(COUNTIF($AK$10:$AK$29,AC10)&gt;0,1,0)</f>
        <v>0</v>
      </c>
    </row>
    <row r="11" spans="2:38">
      <c r="B11" s="272">
        <v>2</v>
      </c>
      <c r="C11" s="593">
        <f>④女入力!D11</f>
        <v>0</v>
      </c>
      <c r="D11" s="594"/>
      <c r="E11" s="594"/>
      <c r="F11" s="595"/>
      <c r="G11" s="596">
        <f>④女入力!H11</f>
        <v>0</v>
      </c>
      <c r="H11" s="594"/>
      <c r="I11" s="594"/>
      <c r="J11" s="597"/>
      <c r="K11" s="598">
        <f>④女入力!AL11</f>
        <v>0</v>
      </c>
      <c r="L11" s="599"/>
      <c r="M11" s="600"/>
      <c r="N11" s="591" t="str">
        <f>④女入力!AO11</f>
        <v/>
      </c>
      <c r="O11" s="591"/>
      <c r="P11" s="591"/>
      <c r="Q11" s="592"/>
      <c r="R11" s="129"/>
      <c r="S11" s="129"/>
      <c r="T11" s="129"/>
      <c r="U11" s="265" t="s">
        <v>45</v>
      </c>
      <c r="V11" s="125"/>
      <c r="W11" s="141" t="str">
        <f t="shared" ref="W11:W13" si="0">IF(V11=0,"",VLOOKUP(V11,$B$10:$M$25,2))</f>
        <v/>
      </c>
      <c r="X11" s="141" t="str">
        <f t="shared" ref="X11:X13" si="1">IF(V11=0,"",VLOOKUP(V11,$B$10:$M$25,6))</f>
        <v/>
      </c>
      <c r="Y11" s="142" t="str">
        <f t="shared" ref="Y11:Y13" si="2">IF(V11=0,"",VLOOKUP(V11,$B$10:$R$30,10))</f>
        <v/>
      </c>
      <c r="Z11" s="352"/>
      <c r="AB11" s="284"/>
      <c r="AC11" s="281">
        <v>2</v>
      </c>
      <c r="AD11" s="125"/>
      <c r="AE11" s="125"/>
      <c r="AF11" s="141" t="str">
        <f t="shared" ref="AF11:AF25" si="3">IF(AD11=0,"",VLOOKUP(AD11,$B$10:$Q$25,13))</f>
        <v/>
      </c>
      <c r="AG11" s="141" t="str">
        <f t="shared" ref="AG11:AG25" si="4">IF(AD11=0,"",VLOOKUP(AD11,$B$10:$Q$25,2))</f>
        <v/>
      </c>
      <c r="AH11" s="191" t="str">
        <f t="shared" ref="AH11:AH25" si="5">IF(AD11=0,"",VLOOKUP(AD11,$B$10:$R$30,6))</f>
        <v/>
      </c>
      <c r="AK11" s="1">
        <f t="shared" ref="AK11:AK13" si="6">V11</f>
        <v>0</v>
      </c>
      <c r="AL11" s="1">
        <f t="shared" ref="AL11:AL24" si="7">IF(COUNTIF($AK$10:$AK$29,AC11)&gt;0,1,0)</f>
        <v>0</v>
      </c>
    </row>
    <row r="12" spans="2:38">
      <c r="B12" s="272">
        <v>3</v>
      </c>
      <c r="C12" s="593">
        <f>④女入力!D12</f>
        <v>0</v>
      </c>
      <c r="D12" s="594"/>
      <c r="E12" s="594"/>
      <c r="F12" s="595"/>
      <c r="G12" s="596">
        <f>④女入力!H12</f>
        <v>0</v>
      </c>
      <c r="H12" s="594"/>
      <c r="I12" s="594"/>
      <c r="J12" s="597"/>
      <c r="K12" s="598">
        <f>④女入力!AL12</f>
        <v>0</v>
      </c>
      <c r="L12" s="599"/>
      <c r="M12" s="600"/>
      <c r="N12" s="591" t="str">
        <f>④女入力!AO12</f>
        <v/>
      </c>
      <c r="O12" s="591"/>
      <c r="P12" s="591"/>
      <c r="Q12" s="592"/>
      <c r="R12" s="129"/>
      <c r="S12" s="129"/>
      <c r="T12" s="129"/>
      <c r="U12" s="265" t="s">
        <v>47</v>
      </c>
      <c r="V12" s="125"/>
      <c r="W12" s="141" t="str">
        <f t="shared" si="0"/>
        <v/>
      </c>
      <c r="X12" s="141" t="str">
        <f t="shared" si="1"/>
        <v/>
      </c>
      <c r="Y12" s="142" t="str">
        <f t="shared" si="2"/>
        <v/>
      </c>
      <c r="Z12" s="352"/>
      <c r="AB12" s="284"/>
      <c r="AC12" s="281">
        <v>3</v>
      </c>
      <c r="AD12" s="125"/>
      <c r="AE12" s="125"/>
      <c r="AF12" s="141" t="str">
        <f t="shared" si="3"/>
        <v/>
      </c>
      <c r="AG12" s="141" t="str">
        <f t="shared" si="4"/>
        <v/>
      </c>
      <c r="AH12" s="191" t="str">
        <f t="shared" si="5"/>
        <v/>
      </c>
      <c r="AK12" s="1">
        <f t="shared" si="6"/>
        <v>0</v>
      </c>
      <c r="AL12" s="1">
        <f t="shared" si="7"/>
        <v>0</v>
      </c>
    </row>
    <row r="13" spans="2:38" ht="14.25" thickBot="1">
      <c r="B13" s="272">
        <v>4</v>
      </c>
      <c r="C13" s="593">
        <f>④女入力!D13</f>
        <v>0</v>
      </c>
      <c r="D13" s="594"/>
      <c r="E13" s="594"/>
      <c r="F13" s="595"/>
      <c r="G13" s="596">
        <f>④女入力!H13</f>
        <v>0</v>
      </c>
      <c r="H13" s="594"/>
      <c r="I13" s="594"/>
      <c r="J13" s="597"/>
      <c r="K13" s="598">
        <f>④女入力!AL13</f>
        <v>0</v>
      </c>
      <c r="L13" s="599"/>
      <c r="M13" s="600"/>
      <c r="N13" s="591" t="str">
        <f>④女入力!AO13</f>
        <v/>
      </c>
      <c r="O13" s="591"/>
      <c r="P13" s="591"/>
      <c r="Q13" s="592"/>
      <c r="R13" s="129"/>
      <c r="S13" s="129"/>
      <c r="T13" s="129"/>
      <c r="U13" s="266" t="s">
        <v>68</v>
      </c>
      <c r="V13" s="193"/>
      <c r="W13" s="194" t="str">
        <f t="shared" si="0"/>
        <v/>
      </c>
      <c r="X13" s="194" t="str">
        <f t="shared" si="1"/>
        <v/>
      </c>
      <c r="Y13" s="267" t="str">
        <f t="shared" si="2"/>
        <v/>
      </c>
      <c r="Z13" s="353"/>
      <c r="AB13" s="284"/>
      <c r="AC13" s="281">
        <v>4</v>
      </c>
      <c r="AD13" s="125"/>
      <c r="AE13" s="125"/>
      <c r="AF13" s="141" t="str">
        <f t="shared" si="3"/>
        <v/>
      </c>
      <c r="AG13" s="141" t="str">
        <f t="shared" si="4"/>
        <v/>
      </c>
      <c r="AH13" s="191" t="str">
        <f t="shared" si="5"/>
        <v/>
      </c>
      <c r="AK13" s="1">
        <f t="shared" si="6"/>
        <v>0</v>
      </c>
      <c r="AL13" s="1">
        <f t="shared" si="7"/>
        <v>0</v>
      </c>
    </row>
    <row r="14" spans="2:38" ht="14.25" thickBot="1">
      <c r="B14" s="272">
        <v>5</v>
      </c>
      <c r="C14" s="593">
        <f>④女入力!D14</f>
        <v>0</v>
      </c>
      <c r="D14" s="594"/>
      <c r="E14" s="594"/>
      <c r="F14" s="595"/>
      <c r="G14" s="596">
        <f>④女入力!H14</f>
        <v>0</v>
      </c>
      <c r="H14" s="594"/>
      <c r="I14" s="594"/>
      <c r="J14" s="597"/>
      <c r="K14" s="598">
        <f>④女入力!AL14</f>
        <v>0</v>
      </c>
      <c r="L14" s="599"/>
      <c r="M14" s="600"/>
      <c r="N14" s="591" t="str">
        <f>④女入力!AO14</f>
        <v/>
      </c>
      <c r="O14" s="591"/>
      <c r="P14" s="591"/>
      <c r="Q14" s="592"/>
      <c r="R14" s="129"/>
      <c r="S14" s="129"/>
      <c r="T14" s="129"/>
      <c r="U14" s="129"/>
      <c r="V14" s="66"/>
      <c r="AB14" s="284"/>
      <c r="AC14" s="281">
        <v>5</v>
      </c>
      <c r="AD14" s="125"/>
      <c r="AE14" s="125"/>
      <c r="AF14" s="141" t="str">
        <f t="shared" si="3"/>
        <v/>
      </c>
      <c r="AG14" s="141" t="str">
        <f t="shared" si="4"/>
        <v/>
      </c>
      <c r="AH14" s="191" t="str">
        <f t="shared" si="5"/>
        <v/>
      </c>
      <c r="AK14" s="1">
        <f>AD10</f>
        <v>0</v>
      </c>
      <c r="AL14" s="1">
        <f t="shared" si="7"/>
        <v>0</v>
      </c>
    </row>
    <row r="15" spans="2:38" ht="14.25" customHeight="1" thickBot="1">
      <c r="B15" s="272">
        <v>6</v>
      </c>
      <c r="C15" s="593">
        <f>④女入力!D15</f>
        <v>0</v>
      </c>
      <c r="D15" s="594"/>
      <c r="E15" s="594"/>
      <c r="F15" s="595"/>
      <c r="G15" s="596">
        <f>④女入力!H15</f>
        <v>0</v>
      </c>
      <c r="H15" s="594"/>
      <c r="I15" s="594"/>
      <c r="J15" s="597"/>
      <c r="K15" s="598">
        <f>④女入力!AL15</f>
        <v>0</v>
      </c>
      <c r="L15" s="599"/>
      <c r="M15" s="600"/>
      <c r="N15" s="591" t="str">
        <f>④女入力!AO15</f>
        <v/>
      </c>
      <c r="O15" s="591"/>
      <c r="P15" s="591"/>
      <c r="Q15" s="592"/>
      <c r="R15" s="129"/>
      <c r="S15" s="129"/>
      <c r="T15" s="129"/>
      <c r="U15" s="614" t="s">
        <v>167</v>
      </c>
      <c r="V15" s="615"/>
      <c r="W15" s="616"/>
      <c r="X15" s="617"/>
      <c r="AB15" s="284"/>
      <c r="AC15" s="281">
        <v>6</v>
      </c>
      <c r="AD15" s="125"/>
      <c r="AE15" s="125"/>
      <c r="AF15" s="141" t="str">
        <f t="shared" si="3"/>
        <v/>
      </c>
      <c r="AG15" s="141" t="str">
        <f t="shared" si="4"/>
        <v/>
      </c>
      <c r="AH15" s="191" t="str">
        <f t="shared" si="5"/>
        <v/>
      </c>
      <c r="AK15" s="1">
        <f t="shared" ref="AK15:AK29" si="8">AD11</f>
        <v>0</v>
      </c>
      <c r="AL15" s="1">
        <f t="shared" si="7"/>
        <v>0</v>
      </c>
    </row>
    <row r="16" spans="2:38" ht="14.25" thickBot="1">
      <c r="B16" s="272">
        <v>7</v>
      </c>
      <c r="C16" s="593">
        <f>④女入力!D16</f>
        <v>0</v>
      </c>
      <c r="D16" s="594"/>
      <c r="E16" s="594"/>
      <c r="F16" s="595"/>
      <c r="G16" s="596">
        <f>④女入力!H16</f>
        <v>0</v>
      </c>
      <c r="H16" s="594"/>
      <c r="I16" s="594"/>
      <c r="J16" s="597"/>
      <c r="K16" s="598">
        <f>④女入力!AL16</f>
        <v>0</v>
      </c>
      <c r="L16" s="599"/>
      <c r="M16" s="600"/>
      <c r="N16" s="591" t="str">
        <f>④女入力!AO16</f>
        <v/>
      </c>
      <c r="O16" s="591"/>
      <c r="P16" s="591"/>
      <c r="Q16" s="592"/>
      <c r="R16" s="129"/>
      <c r="S16" s="129"/>
      <c r="T16" s="129"/>
      <c r="U16" s="129"/>
      <c r="V16" s="66"/>
      <c r="AB16" s="284"/>
      <c r="AC16" s="281">
        <v>7</v>
      </c>
      <c r="AD16" s="125"/>
      <c r="AE16" s="125"/>
      <c r="AF16" s="141" t="str">
        <f t="shared" si="3"/>
        <v/>
      </c>
      <c r="AG16" s="141" t="str">
        <f t="shared" si="4"/>
        <v/>
      </c>
      <c r="AH16" s="191" t="str">
        <f t="shared" si="5"/>
        <v/>
      </c>
      <c r="AK16" s="1">
        <f t="shared" si="8"/>
        <v>0</v>
      </c>
      <c r="AL16" s="1">
        <f t="shared" si="7"/>
        <v>0</v>
      </c>
    </row>
    <row r="17" spans="2:38" ht="14.25" thickBot="1">
      <c r="B17" s="272">
        <v>8</v>
      </c>
      <c r="C17" s="593">
        <f>④女入力!D17</f>
        <v>0</v>
      </c>
      <c r="D17" s="594"/>
      <c r="E17" s="594"/>
      <c r="F17" s="595"/>
      <c r="G17" s="596">
        <f>④女入力!H17</f>
        <v>0</v>
      </c>
      <c r="H17" s="594"/>
      <c r="I17" s="594"/>
      <c r="J17" s="597"/>
      <c r="K17" s="598">
        <f>④女入力!AL17</f>
        <v>0</v>
      </c>
      <c r="L17" s="599"/>
      <c r="M17" s="600"/>
      <c r="N17" s="591" t="str">
        <f>④女入力!AO17</f>
        <v/>
      </c>
      <c r="O17" s="591"/>
      <c r="P17" s="591"/>
      <c r="Q17" s="592"/>
      <c r="R17" s="129"/>
      <c r="S17" s="129"/>
      <c r="T17" s="129"/>
      <c r="U17" s="129"/>
      <c r="V17" s="66"/>
      <c r="W17" s="618" t="s">
        <v>353</v>
      </c>
      <c r="X17" s="619"/>
      <c r="AB17" s="284"/>
      <c r="AC17" s="282">
        <v>8</v>
      </c>
      <c r="AD17" s="193"/>
      <c r="AE17" s="193"/>
      <c r="AF17" s="194" t="str">
        <f t="shared" si="3"/>
        <v/>
      </c>
      <c r="AG17" s="194" t="str">
        <f t="shared" si="4"/>
        <v/>
      </c>
      <c r="AH17" s="195" t="str">
        <f t="shared" si="5"/>
        <v/>
      </c>
      <c r="AK17" s="1">
        <f t="shared" si="8"/>
        <v>0</v>
      </c>
      <c r="AL17" s="1">
        <f t="shared" si="7"/>
        <v>0</v>
      </c>
    </row>
    <row r="18" spans="2:38" ht="14.25" thickBot="1">
      <c r="B18" s="272">
        <v>9</v>
      </c>
      <c r="C18" s="593">
        <f>④女入力!D18</f>
        <v>0</v>
      </c>
      <c r="D18" s="594"/>
      <c r="E18" s="594"/>
      <c r="F18" s="595"/>
      <c r="G18" s="596">
        <f>④女入力!H18</f>
        <v>0</v>
      </c>
      <c r="H18" s="594"/>
      <c r="I18" s="594"/>
      <c r="J18" s="597"/>
      <c r="K18" s="598">
        <f>④女入力!AL18</f>
        <v>0</v>
      </c>
      <c r="L18" s="599"/>
      <c r="M18" s="600"/>
      <c r="N18" s="591" t="str">
        <f>④女入力!AO18</f>
        <v/>
      </c>
      <c r="O18" s="591"/>
      <c r="P18" s="591"/>
      <c r="Q18" s="592"/>
      <c r="R18" s="129"/>
      <c r="S18" s="129"/>
      <c r="T18" s="129"/>
      <c r="U18" s="129"/>
      <c r="V18" s="66"/>
      <c r="W18" s="300">
        <f>$AL$30</f>
        <v>0</v>
      </c>
      <c r="X18" s="299" t="s">
        <v>286</v>
      </c>
      <c r="AB18" s="284"/>
      <c r="AC18" s="280">
        <v>9</v>
      </c>
      <c r="AD18" s="188"/>
      <c r="AE18" s="188"/>
      <c r="AF18" s="184" t="str">
        <f t="shared" si="3"/>
        <v/>
      </c>
      <c r="AG18" s="184" t="str">
        <f t="shared" si="4"/>
        <v/>
      </c>
      <c r="AH18" s="189" t="str">
        <f t="shared" si="5"/>
        <v/>
      </c>
      <c r="AK18" s="1">
        <f t="shared" si="8"/>
        <v>0</v>
      </c>
      <c r="AL18" s="1">
        <f t="shared" si="7"/>
        <v>0</v>
      </c>
    </row>
    <row r="19" spans="2:38">
      <c r="B19" s="272">
        <v>10</v>
      </c>
      <c r="C19" s="593">
        <f>④女入力!D19</f>
        <v>0</v>
      </c>
      <c r="D19" s="594"/>
      <c r="E19" s="594"/>
      <c r="F19" s="595"/>
      <c r="G19" s="596">
        <f>④女入力!H19</f>
        <v>0</v>
      </c>
      <c r="H19" s="594"/>
      <c r="I19" s="594"/>
      <c r="J19" s="597"/>
      <c r="K19" s="598">
        <f>④女入力!AL19</f>
        <v>0</v>
      </c>
      <c r="L19" s="599"/>
      <c r="M19" s="600"/>
      <c r="N19" s="591" t="str">
        <f>④女入力!AO19</f>
        <v/>
      </c>
      <c r="O19" s="591"/>
      <c r="P19" s="591"/>
      <c r="Q19" s="592"/>
      <c r="R19" s="129"/>
      <c r="S19" s="129"/>
      <c r="T19" s="129"/>
      <c r="U19" s="129"/>
      <c r="V19" s="66"/>
      <c r="AB19" s="284"/>
      <c r="AC19" s="281">
        <v>10</v>
      </c>
      <c r="AD19" s="125"/>
      <c r="AE19" s="125"/>
      <c r="AF19" s="141" t="str">
        <f t="shared" si="3"/>
        <v/>
      </c>
      <c r="AG19" s="141" t="str">
        <f t="shared" si="4"/>
        <v/>
      </c>
      <c r="AH19" s="191" t="str">
        <f t="shared" si="5"/>
        <v/>
      </c>
      <c r="AK19" s="1">
        <f t="shared" si="8"/>
        <v>0</v>
      </c>
      <c r="AL19" s="1">
        <f t="shared" si="7"/>
        <v>0</v>
      </c>
    </row>
    <row r="20" spans="2:38">
      <c r="B20" s="272">
        <v>11</v>
      </c>
      <c r="C20" s="593">
        <f>④女入力!D20</f>
        <v>0</v>
      </c>
      <c r="D20" s="594"/>
      <c r="E20" s="594"/>
      <c r="F20" s="595"/>
      <c r="G20" s="596">
        <f>④女入力!H20</f>
        <v>0</v>
      </c>
      <c r="H20" s="594"/>
      <c r="I20" s="594"/>
      <c r="J20" s="597"/>
      <c r="K20" s="598">
        <f>④女入力!AL20</f>
        <v>0</v>
      </c>
      <c r="L20" s="599"/>
      <c r="M20" s="600"/>
      <c r="N20" s="591" t="str">
        <f>④女入力!AO20</f>
        <v/>
      </c>
      <c r="O20" s="591"/>
      <c r="P20" s="591"/>
      <c r="Q20" s="592"/>
      <c r="R20" s="129"/>
      <c r="S20" s="129"/>
      <c r="T20" s="129"/>
      <c r="U20" s="129"/>
      <c r="V20" s="66"/>
      <c r="W20" s="301">
        <f>COUNT($V$10:$V$13,$AD$10:$AD$25)</f>
        <v>0</v>
      </c>
      <c r="AB20" s="284"/>
      <c r="AC20" s="281">
        <v>11</v>
      </c>
      <c r="AD20" s="125"/>
      <c r="AE20" s="125"/>
      <c r="AF20" s="141" t="str">
        <f t="shared" si="3"/>
        <v/>
      </c>
      <c r="AG20" s="141" t="str">
        <f t="shared" si="4"/>
        <v/>
      </c>
      <c r="AH20" s="191" t="str">
        <f t="shared" si="5"/>
        <v/>
      </c>
      <c r="AK20" s="1">
        <f t="shared" si="8"/>
        <v>0</v>
      </c>
      <c r="AL20" s="1">
        <f t="shared" si="7"/>
        <v>0</v>
      </c>
    </row>
    <row r="21" spans="2:38">
      <c r="B21" s="272">
        <v>12</v>
      </c>
      <c r="C21" s="593">
        <f>④女入力!D21</f>
        <v>0</v>
      </c>
      <c r="D21" s="594"/>
      <c r="E21" s="594"/>
      <c r="F21" s="595"/>
      <c r="G21" s="596">
        <f>④女入力!H21</f>
        <v>0</v>
      </c>
      <c r="H21" s="594"/>
      <c r="I21" s="594"/>
      <c r="J21" s="597"/>
      <c r="K21" s="598">
        <f>④女入力!AL21</f>
        <v>0</v>
      </c>
      <c r="L21" s="599"/>
      <c r="M21" s="600"/>
      <c r="N21" s="591" t="str">
        <f>④女入力!AO21</f>
        <v/>
      </c>
      <c r="O21" s="591"/>
      <c r="P21" s="591"/>
      <c r="Q21" s="592"/>
      <c r="R21" s="129"/>
      <c r="S21" s="129"/>
      <c r="T21" s="129"/>
      <c r="U21" s="129"/>
      <c r="V21" s="66"/>
      <c r="W21" s="301">
        <f>COUNTIF($Z$10:$Z$13,"○")</f>
        <v>0</v>
      </c>
      <c r="AB21" s="284"/>
      <c r="AC21" s="281">
        <v>12</v>
      </c>
      <c r="AD21" s="125"/>
      <c r="AE21" s="125"/>
      <c r="AF21" s="141" t="str">
        <f t="shared" si="3"/>
        <v/>
      </c>
      <c r="AG21" s="141" t="str">
        <f t="shared" si="4"/>
        <v/>
      </c>
      <c r="AH21" s="191" t="str">
        <f t="shared" si="5"/>
        <v/>
      </c>
      <c r="AK21" s="1">
        <f t="shared" si="8"/>
        <v>0</v>
      </c>
      <c r="AL21" s="1">
        <f t="shared" si="7"/>
        <v>0</v>
      </c>
    </row>
    <row r="22" spans="2:38">
      <c r="B22" s="272">
        <v>13</v>
      </c>
      <c r="C22" s="593">
        <f>④女入力!D22</f>
        <v>0</v>
      </c>
      <c r="D22" s="594"/>
      <c r="E22" s="594"/>
      <c r="F22" s="595"/>
      <c r="G22" s="596">
        <f>④女入力!H22</f>
        <v>0</v>
      </c>
      <c r="H22" s="594"/>
      <c r="I22" s="594"/>
      <c r="J22" s="597"/>
      <c r="K22" s="598">
        <f>④女入力!AL22</f>
        <v>0</v>
      </c>
      <c r="L22" s="599"/>
      <c r="M22" s="600"/>
      <c r="N22" s="591" t="str">
        <f>④女入力!AO22</f>
        <v/>
      </c>
      <c r="O22" s="591"/>
      <c r="P22" s="591"/>
      <c r="Q22" s="592"/>
      <c r="R22" s="129"/>
      <c r="S22" s="129"/>
      <c r="T22" s="129"/>
      <c r="U22" s="129"/>
      <c r="V22" s="66"/>
      <c r="AB22" s="284"/>
      <c r="AC22" s="281">
        <v>13</v>
      </c>
      <c r="AD22" s="125"/>
      <c r="AE22" s="125"/>
      <c r="AF22" s="141" t="str">
        <f t="shared" si="3"/>
        <v/>
      </c>
      <c r="AG22" s="141" t="str">
        <f t="shared" si="4"/>
        <v/>
      </c>
      <c r="AH22" s="191" t="str">
        <f t="shared" si="5"/>
        <v/>
      </c>
      <c r="AK22" s="1">
        <f t="shared" si="8"/>
        <v>0</v>
      </c>
      <c r="AL22" s="1">
        <f t="shared" si="7"/>
        <v>0</v>
      </c>
    </row>
    <row r="23" spans="2:38">
      <c r="B23" s="272">
        <v>14</v>
      </c>
      <c r="C23" s="593">
        <f>④女入力!D23</f>
        <v>0</v>
      </c>
      <c r="D23" s="594"/>
      <c r="E23" s="594"/>
      <c r="F23" s="595"/>
      <c r="G23" s="596">
        <f>④女入力!H23</f>
        <v>0</v>
      </c>
      <c r="H23" s="594"/>
      <c r="I23" s="594"/>
      <c r="J23" s="597"/>
      <c r="K23" s="598">
        <f>④女入力!AL23</f>
        <v>0</v>
      </c>
      <c r="L23" s="599"/>
      <c r="M23" s="600"/>
      <c r="N23" s="591" t="str">
        <f>④女入力!AO23</f>
        <v/>
      </c>
      <c r="O23" s="591"/>
      <c r="P23" s="591"/>
      <c r="Q23" s="592"/>
      <c r="R23" s="129"/>
      <c r="S23" s="129"/>
      <c r="T23" s="129"/>
      <c r="U23" s="129"/>
      <c r="V23" s="66"/>
      <c r="AB23" s="284"/>
      <c r="AC23" s="281">
        <v>14</v>
      </c>
      <c r="AD23" s="125"/>
      <c r="AE23" s="125"/>
      <c r="AF23" s="141" t="str">
        <f t="shared" si="3"/>
        <v/>
      </c>
      <c r="AG23" s="141" t="str">
        <f t="shared" si="4"/>
        <v/>
      </c>
      <c r="AH23" s="191" t="str">
        <f t="shared" si="5"/>
        <v/>
      </c>
      <c r="AK23" s="1">
        <f t="shared" si="8"/>
        <v>0</v>
      </c>
      <c r="AL23" s="1">
        <f t="shared" si="7"/>
        <v>0</v>
      </c>
    </row>
    <row r="24" spans="2:38">
      <c r="B24" s="272">
        <v>15</v>
      </c>
      <c r="C24" s="593">
        <f>④女入力!D24</f>
        <v>0</v>
      </c>
      <c r="D24" s="594"/>
      <c r="E24" s="594"/>
      <c r="F24" s="595"/>
      <c r="G24" s="596">
        <f>④女入力!H24</f>
        <v>0</v>
      </c>
      <c r="H24" s="594"/>
      <c r="I24" s="594"/>
      <c r="J24" s="597"/>
      <c r="K24" s="598">
        <f>④女入力!AL24</f>
        <v>0</v>
      </c>
      <c r="L24" s="599"/>
      <c r="M24" s="600"/>
      <c r="N24" s="591" t="str">
        <f>④女入力!AO24</f>
        <v/>
      </c>
      <c r="O24" s="591"/>
      <c r="P24" s="591"/>
      <c r="Q24" s="592"/>
      <c r="R24" s="129"/>
      <c r="S24" s="129"/>
      <c r="T24" s="129"/>
      <c r="U24" s="129"/>
      <c r="V24" s="66"/>
      <c r="AB24" s="284"/>
      <c r="AC24" s="281">
        <v>15</v>
      </c>
      <c r="AD24" s="125"/>
      <c r="AE24" s="125"/>
      <c r="AF24" s="141" t="str">
        <f t="shared" si="3"/>
        <v/>
      </c>
      <c r="AG24" s="141" t="str">
        <f t="shared" si="4"/>
        <v/>
      </c>
      <c r="AH24" s="191" t="str">
        <f t="shared" si="5"/>
        <v/>
      </c>
      <c r="AK24" s="1">
        <f t="shared" si="8"/>
        <v>0</v>
      </c>
      <c r="AL24" s="1">
        <f t="shared" si="7"/>
        <v>0</v>
      </c>
    </row>
    <row r="25" spans="2:38" ht="14.25" thickBot="1">
      <c r="B25" s="273">
        <v>16</v>
      </c>
      <c r="C25" s="606">
        <f>④女入力!D25</f>
        <v>0</v>
      </c>
      <c r="D25" s="607"/>
      <c r="E25" s="607"/>
      <c r="F25" s="608"/>
      <c r="G25" s="609">
        <f>④女入力!H25</f>
        <v>0</v>
      </c>
      <c r="H25" s="607"/>
      <c r="I25" s="607"/>
      <c r="J25" s="610"/>
      <c r="K25" s="611">
        <f>④女入力!AL25</f>
        <v>0</v>
      </c>
      <c r="L25" s="612"/>
      <c r="M25" s="613"/>
      <c r="N25" s="604" t="str">
        <f>④女入力!AO25</f>
        <v/>
      </c>
      <c r="O25" s="604"/>
      <c r="P25" s="604"/>
      <c r="Q25" s="605"/>
      <c r="R25" s="129"/>
      <c r="S25" s="129"/>
      <c r="T25" s="129"/>
      <c r="U25" s="129"/>
      <c r="V25" s="66"/>
      <c r="AB25" s="284"/>
      <c r="AC25" s="282">
        <v>16</v>
      </c>
      <c r="AD25" s="193"/>
      <c r="AE25" s="193"/>
      <c r="AF25" s="194" t="str">
        <f t="shared" si="3"/>
        <v/>
      </c>
      <c r="AG25" s="194" t="str">
        <f t="shared" si="4"/>
        <v/>
      </c>
      <c r="AH25" s="195" t="str">
        <f t="shared" si="5"/>
        <v/>
      </c>
      <c r="AK25" s="1">
        <f t="shared" si="8"/>
        <v>0</v>
      </c>
      <c r="AL25" s="1">
        <f>IF(COUNTIF($AK$10:$AK$29,AC25)&gt;0,1,0)</f>
        <v>0</v>
      </c>
    </row>
    <row r="26" spans="2:38">
      <c r="R26" s="129"/>
      <c r="S26" s="129"/>
      <c r="T26" s="129"/>
      <c r="U26" s="129"/>
      <c r="V26" s="66"/>
      <c r="AK26" s="1">
        <f t="shared" si="8"/>
        <v>0</v>
      </c>
    </row>
    <row r="27" spans="2:38">
      <c r="R27" s="129"/>
      <c r="S27" s="129"/>
      <c r="T27" s="129"/>
      <c r="AK27" s="1">
        <f t="shared" si="8"/>
        <v>0</v>
      </c>
    </row>
    <row r="28" spans="2:38">
      <c r="R28" s="129"/>
      <c r="S28" s="129"/>
      <c r="T28" s="129"/>
      <c r="AK28" s="1">
        <f t="shared" si="8"/>
        <v>0</v>
      </c>
    </row>
    <row r="29" spans="2:38">
      <c r="R29" s="129"/>
      <c r="S29" s="129"/>
      <c r="T29" s="129"/>
      <c r="AK29" s="1">
        <f t="shared" si="8"/>
        <v>0</v>
      </c>
    </row>
    <row r="30" spans="2:38">
      <c r="R30" s="129"/>
      <c r="S30" s="129"/>
      <c r="T30" s="129"/>
      <c r="AL30" s="1">
        <f>SUM(AL10:AL25)</f>
        <v>0</v>
      </c>
    </row>
  </sheetData>
  <sheetProtection sheet="1" objects="1" scenarios="1"/>
  <protectedRanges>
    <protectedRange sqref="W15:X15" name="範囲6"/>
    <protectedRange sqref="W15" name="範囲5"/>
    <protectedRange sqref="Z10:Z13" name="範囲4"/>
    <protectedRange sqref="V10:V13" name="範囲1"/>
    <protectedRange sqref="AD10:AE25" name="範囲3"/>
  </protectedRanges>
  <customSheetViews>
    <customSheetView guid="{5D963F3A-B207-4215-A36A-BBA0BD90DFE4}" showGridLines="0">
      <pane xSplit="2" ySplit="9" topLeftCell="C10" activePane="bottomRight" state="frozen"/>
      <selection pane="bottomRight" activeCell="AE10" sqref="AE10"/>
      <pageMargins left="0.7" right="0.7" top="0.75" bottom="0.75" header="0.3" footer="0.3"/>
      <pageSetup paperSize="9" scale="93" orientation="portrait" r:id="rId1"/>
    </customSheetView>
  </customSheetViews>
  <mergeCells count="84">
    <mergeCell ref="N21:Q21"/>
    <mergeCell ref="C21:F21"/>
    <mergeCell ref="N22:Q22"/>
    <mergeCell ref="C22:F22"/>
    <mergeCell ref="G22:J22"/>
    <mergeCell ref="K22:M22"/>
    <mergeCell ref="G21:J21"/>
    <mergeCell ref="K21:M21"/>
    <mergeCell ref="N25:Q25"/>
    <mergeCell ref="C25:F25"/>
    <mergeCell ref="G25:J25"/>
    <mergeCell ref="K25:M25"/>
    <mergeCell ref="N23:Q23"/>
    <mergeCell ref="C23:F23"/>
    <mergeCell ref="G23:J23"/>
    <mergeCell ref="K23:M23"/>
    <mergeCell ref="N24:Q24"/>
    <mergeCell ref="C24:F24"/>
    <mergeCell ref="G24:J24"/>
    <mergeCell ref="K24:M24"/>
    <mergeCell ref="N17:Q17"/>
    <mergeCell ref="C17:F17"/>
    <mergeCell ref="G17:J17"/>
    <mergeCell ref="K17:M17"/>
    <mergeCell ref="N20:Q20"/>
    <mergeCell ref="C20:F20"/>
    <mergeCell ref="G20:J20"/>
    <mergeCell ref="K20:M20"/>
    <mergeCell ref="N18:Q18"/>
    <mergeCell ref="C18:F18"/>
    <mergeCell ref="G18:J18"/>
    <mergeCell ref="K18:M18"/>
    <mergeCell ref="N19:Q19"/>
    <mergeCell ref="C19:F19"/>
    <mergeCell ref="G19:J19"/>
    <mergeCell ref="K19:M19"/>
    <mergeCell ref="N15:Q15"/>
    <mergeCell ref="C15:F15"/>
    <mergeCell ref="G15:J15"/>
    <mergeCell ref="K15:M15"/>
    <mergeCell ref="N16:Q16"/>
    <mergeCell ref="C16:F16"/>
    <mergeCell ref="G16:J16"/>
    <mergeCell ref="K16:M16"/>
    <mergeCell ref="N13:Q13"/>
    <mergeCell ref="C13:F13"/>
    <mergeCell ref="G13:J13"/>
    <mergeCell ref="K13:M13"/>
    <mergeCell ref="N14:Q14"/>
    <mergeCell ref="C14:F14"/>
    <mergeCell ref="G14:J14"/>
    <mergeCell ref="K14:M14"/>
    <mergeCell ref="B6:B8"/>
    <mergeCell ref="N6:Q8"/>
    <mergeCell ref="C6:J6"/>
    <mergeCell ref="K6:M8"/>
    <mergeCell ref="C7:F8"/>
    <mergeCell ref="G7:J8"/>
    <mergeCell ref="K11:M11"/>
    <mergeCell ref="N12:Q12"/>
    <mergeCell ref="C12:F12"/>
    <mergeCell ref="AC7:AH8"/>
    <mergeCell ref="N9:Q9"/>
    <mergeCell ref="C9:F9"/>
    <mergeCell ref="G9:J9"/>
    <mergeCell ref="K9:M9"/>
    <mergeCell ref="G12:J12"/>
    <mergeCell ref="K12:M12"/>
    <mergeCell ref="AA1:AE1"/>
    <mergeCell ref="AG1:AH1"/>
    <mergeCell ref="W17:X17"/>
    <mergeCell ref="Q1:U1"/>
    <mergeCell ref="D1:I1"/>
    <mergeCell ref="K1:O1"/>
    <mergeCell ref="U15:V15"/>
    <mergeCell ref="W15:X15"/>
    <mergeCell ref="U7:Y8"/>
    <mergeCell ref="N10:Q10"/>
    <mergeCell ref="C10:F10"/>
    <mergeCell ref="G10:J10"/>
    <mergeCell ref="K10:M10"/>
    <mergeCell ref="N11:Q11"/>
    <mergeCell ref="C11:F11"/>
    <mergeCell ref="G11:J11"/>
  </mergeCells>
  <phoneticPr fontId="2"/>
  <conditionalFormatting sqref="Y10">
    <cfRule type="cellIs" dxfId="6" priority="4" operator="lessThan">
      <formula>$Y$11</formula>
    </cfRule>
  </conditionalFormatting>
  <conditionalFormatting sqref="Y11">
    <cfRule type="cellIs" dxfId="5" priority="2" operator="greaterThan">
      <formula>$Y$10</formula>
    </cfRule>
    <cfRule type="cellIs" dxfId="4" priority="3" operator="lessThan">
      <formula>$Y$12</formula>
    </cfRule>
  </conditionalFormatting>
  <conditionalFormatting sqref="Y12">
    <cfRule type="cellIs" dxfId="3" priority="1" operator="greaterThan">
      <formula>$Y$11</formula>
    </cfRule>
  </conditionalFormatting>
  <dataValidations count="3">
    <dataValidation type="list" allowBlank="1" showInputMessage="1" showErrorMessage="1" sqref="W15:X15" xr:uid="{00000000-0002-0000-0600-000000000000}">
      <formula1>"優勝,準優勝,第３位"</formula1>
    </dataValidation>
    <dataValidation type="list" allowBlank="1" showInputMessage="1" showErrorMessage="1" sqref="Z10:Z13" xr:uid="{00000000-0002-0000-0600-000001000000}">
      <formula1>"○"</formula1>
    </dataValidation>
    <dataValidation type="list" allowBlank="1" showInputMessage="1" showErrorMessage="1" sqref="AE10:AE25" xr:uid="{00000000-0002-0000-0600-000002000000}">
      <formula1>"１位,２位"</formula1>
    </dataValidation>
  </dataValidations>
  <hyperlinks>
    <hyperlink ref="D1" location="Top!A1" display="Topへ戻る" xr:uid="{00000000-0004-0000-0600-000000000000}"/>
    <hyperlink ref="K1:O1" location="女団!A1" display="女子団体申込書へ" xr:uid="{00000000-0004-0000-0600-000001000000}"/>
    <hyperlink ref="Q1:U1" location="女個!A1" display="女子個人申込書へ" xr:uid="{00000000-0004-0000-0600-000002000000}"/>
    <hyperlink ref="AA1:AE1" location="関東女団体!A1" display="関東女子団体申込書へ" xr:uid="{34E77409-C016-4126-8A24-F560B0591395}"/>
    <hyperlink ref="AG1:AH1" location="関東女個人!A1" display="関東女子個人申込書へ" xr:uid="{72D1FEBE-0192-425C-8C1A-A67D4A55FEBF}"/>
  </hyperlinks>
  <pageMargins left="0.7" right="0.7" top="0.75" bottom="0.75" header="0.3" footer="0.3"/>
  <pageSetup paperSize="9" scale="93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 tint="0.59999389629810485"/>
  </sheetPr>
  <dimension ref="C1:BR26"/>
  <sheetViews>
    <sheetView showGridLines="0" showZeros="0" zoomScaleNormal="100" workbookViewId="0"/>
  </sheetViews>
  <sheetFormatPr defaultRowHeight="13.5"/>
  <cols>
    <col min="1" max="40" width="2.625" style="1" customWidth="1"/>
    <col min="41" max="41" width="2.625" style="1" hidden="1" customWidth="1"/>
    <col min="42" max="42" width="2.625" style="1" customWidth="1"/>
    <col min="43" max="79" width="4.5" style="1" customWidth="1"/>
    <col min="80" max="16384" width="9" style="1"/>
  </cols>
  <sheetData>
    <row r="1" spans="3:70" ht="30.75" customHeight="1">
      <c r="D1" s="467" t="s">
        <v>194</v>
      </c>
      <c r="E1" s="468"/>
      <c r="F1" s="468"/>
      <c r="G1" s="468"/>
      <c r="H1" s="468"/>
      <c r="I1" s="468"/>
      <c r="J1" s="469"/>
    </row>
    <row r="3" spans="3:70" ht="30.75">
      <c r="C3" s="115" t="s">
        <v>196</v>
      </c>
      <c r="D3" s="3"/>
      <c r="E3" s="3"/>
      <c r="F3" s="3"/>
      <c r="G3" s="4"/>
      <c r="H3" s="11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6" spans="3:70">
      <c r="C6" s="106" t="s">
        <v>104</v>
      </c>
      <c r="D6" s="107"/>
      <c r="E6" s="638">
        <v>2</v>
      </c>
      <c r="F6" s="638"/>
      <c r="G6" s="112" t="s">
        <v>28</v>
      </c>
      <c r="H6" s="638"/>
      <c r="I6" s="638"/>
      <c r="J6" s="112" t="s">
        <v>29</v>
      </c>
      <c r="K6" s="638"/>
      <c r="L6" s="638"/>
      <c r="M6" s="112" t="s">
        <v>30</v>
      </c>
      <c r="AO6" s="1" t="str">
        <f>C6&amp;"　"&amp;E6&amp;"　年　"&amp;H6&amp;"　月　"&amp;K6&amp;"　日"</f>
        <v>令和　2　年　　月　　日</v>
      </c>
    </row>
    <row r="10" spans="3:70" ht="13.5" customHeight="1">
      <c r="AM10" s="207"/>
      <c r="AN10" s="207"/>
      <c r="AO10" s="207"/>
      <c r="AP10" s="207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</row>
    <row r="11" spans="3:70" ht="13.5" customHeight="1">
      <c r="AM11" s="207"/>
      <c r="AN11" s="207"/>
      <c r="AO11" s="207"/>
      <c r="AP11" s="207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</row>
    <row r="12" spans="3:70" ht="13.5" customHeight="1">
      <c r="AM12" s="207"/>
      <c r="AN12" s="207"/>
      <c r="AO12" s="207"/>
      <c r="AP12" s="207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</row>
    <row r="13" spans="3:70" ht="13.5" customHeight="1">
      <c r="AM13" s="207"/>
      <c r="AN13" s="207"/>
      <c r="AO13" s="207"/>
      <c r="AP13" s="207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</row>
    <row r="14" spans="3:70" ht="13.5" customHeight="1">
      <c r="AM14" s="207"/>
      <c r="AN14" s="207"/>
      <c r="AO14" s="207"/>
      <c r="AP14" s="207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</row>
    <row r="15" spans="3:70" ht="13.5" customHeight="1">
      <c r="AM15" s="207"/>
      <c r="AN15" s="207"/>
      <c r="AO15" s="207"/>
      <c r="AP15" s="207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</row>
    <row r="16" spans="3:70" ht="13.5" customHeight="1">
      <c r="AM16" s="207"/>
      <c r="AN16" s="207"/>
      <c r="AO16" s="207"/>
      <c r="AP16" s="207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</row>
    <row r="17" spans="39:70" ht="13.5" customHeight="1"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</row>
    <row r="18" spans="39:70" ht="13.5" customHeight="1"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</row>
    <row r="19" spans="39:70" ht="13.5" customHeight="1"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</row>
    <row r="20" spans="39:70" ht="13.5" customHeight="1"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</row>
    <row r="21" spans="39:70" ht="13.5" customHeight="1"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</row>
    <row r="22" spans="39:70" ht="13.5" customHeight="1"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</row>
    <row r="23" spans="39:70" ht="13.5" customHeight="1"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</row>
    <row r="24" spans="39:70" ht="13.5" customHeight="1"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</row>
    <row r="25" spans="39:70" ht="13.5" customHeight="1"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</row>
    <row r="26" spans="39:70" ht="13.5" customHeight="1"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</row>
  </sheetData>
  <sheetProtection sheet="1" objects="1" scenarios="1"/>
  <protectedRanges>
    <protectedRange sqref="H6:I6" name="範囲2"/>
    <protectedRange sqref="E6:F6" name="範囲1"/>
    <protectedRange sqref="K6:L6" name="範囲3"/>
  </protectedRanges>
  <customSheetViews>
    <customSheetView guid="{5D963F3A-B207-4215-A36A-BBA0BD90DFE4}" showGridLines="0" zeroValues="0" hiddenColumns="1">
      <selection activeCell="AC4" sqref="AC4"/>
      <colBreaks count="1" manualBreakCount="1">
        <brk id="36" max="1048575" man="1"/>
      </colBreaks>
      <pageMargins left="0.7" right="0.7" top="0.75" bottom="0.75" header="0.3" footer="0.3"/>
      <pageSetup paperSize="9" scale="93" orientation="portrait" r:id="rId1"/>
    </customSheetView>
  </customSheetViews>
  <mergeCells count="4">
    <mergeCell ref="D1:J1"/>
    <mergeCell ref="E6:F6"/>
    <mergeCell ref="H6:I6"/>
    <mergeCell ref="K6:L6"/>
  </mergeCells>
  <phoneticPr fontId="2"/>
  <dataValidations count="4">
    <dataValidation type="list" allowBlank="1" showInputMessage="1" showErrorMessage="1" sqref="H6:I6" xr:uid="{00000000-0002-0000-0700-000000000000}">
      <formula1>"１,２,３,４,５,６,７,８,９,１０,１１,１２"</formula1>
    </dataValidation>
    <dataValidation type="list" allowBlank="1" showInputMessage="1" showErrorMessage="1" sqref="K6:L6" xr:uid="{00000000-0002-0000-0700-000001000000}">
      <formula1>"１,２,３,４,,５,６,７,８,９,１０,１１,１２,１３,１４,１５,１６,１７,１８,１９,２０,２１,２２,２３,２４,２５,２６,２７,２８,２９,３０,３１"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E6:F6" xr:uid="{00000000-0002-0000-0700-000002000000}">
      <formula1>"２,３,４,５,６,７,８,９,１０,１１,１２,１３"</formula1>
    </dataValidation>
    <dataValidation type="list" allowBlank="1" showInputMessage="1" showErrorMessage="1" sqref="AT10:AW12" xr:uid="{00000000-0002-0000-0700-000003000000}">
      <formula1>"教諭, 教頭,校長,養護教諭,部活動指導員"</formula1>
    </dataValidation>
  </dataValidations>
  <hyperlinks>
    <hyperlink ref="D1" location="Top!A1" display="Topへ戻る" xr:uid="{00000000-0004-0000-0700-000000000000}"/>
  </hyperlinks>
  <pageMargins left="0.7" right="0.7" top="0.75" bottom="0.75" header="0.3" footer="0.3"/>
  <pageSetup paperSize="9" scale="93" orientation="portrait" r:id="rId2"/>
  <colBreaks count="1" manualBreakCount="1">
    <brk id="36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2E979-7C3B-43FC-8DAE-CA68D36A241C}">
  <sheetPr>
    <tabColor indexed="41"/>
  </sheetPr>
  <dimension ref="A1:AN60"/>
  <sheetViews>
    <sheetView showGridLines="0" view="pageBreakPreview" zoomScaleNormal="100" zoomScaleSheetLayoutView="100" workbookViewId="0"/>
  </sheetViews>
  <sheetFormatPr defaultRowHeight="13.5"/>
  <cols>
    <col min="1" max="37" width="2.625" style="1" customWidth="1"/>
    <col min="38" max="38" width="9" style="1"/>
    <col min="39" max="39" width="0" style="1" hidden="1" customWidth="1"/>
    <col min="40" max="16384" width="9" style="1"/>
  </cols>
  <sheetData>
    <row r="1" spans="1:40" s="131" customFormat="1" ht="26.25" customHeight="1">
      <c r="A1" s="1"/>
      <c r="B1" s="1"/>
      <c r="C1" s="1"/>
      <c r="D1" s="467" t="s">
        <v>194</v>
      </c>
      <c r="E1" s="468"/>
      <c r="F1" s="468"/>
      <c r="G1" s="468"/>
      <c r="H1" s="468"/>
      <c r="I1" s="468"/>
      <c r="J1" s="469"/>
      <c r="L1" s="639" t="s">
        <v>258</v>
      </c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Y1" s="236" t="s">
        <v>260</v>
      </c>
    </row>
    <row r="2" spans="1:40" s="131" customFormat="1" ht="9.75" customHeight="1"/>
    <row r="4" spans="1:40" ht="24" customHeight="1">
      <c r="H4" s="306" t="s">
        <v>104</v>
      </c>
      <c r="I4" s="2"/>
      <c r="J4" s="2"/>
      <c r="K4" s="714">
        <f>⑧日付!$E$6</f>
        <v>2</v>
      </c>
      <c r="L4" s="714"/>
      <c r="M4" s="714"/>
      <c r="N4" s="307"/>
      <c r="O4" s="130" t="s">
        <v>28</v>
      </c>
      <c r="P4" s="130" t="s">
        <v>312</v>
      </c>
      <c r="Q4" s="2"/>
      <c r="R4" s="715">
        <f>Top!$B$7</f>
        <v>0</v>
      </c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</row>
    <row r="5" spans="1:40" ht="24" customHeight="1">
      <c r="H5" s="308"/>
      <c r="I5" s="2"/>
      <c r="J5" s="2"/>
      <c r="K5" s="2"/>
      <c r="L5" s="2"/>
      <c r="M5" s="2"/>
      <c r="N5" s="2"/>
      <c r="O5" s="716">
        <f>Top!$B$8</f>
        <v>0</v>
      </c>
      <c r="P5" s="717"/>
      <c r="Q5" s="717"/>
      <c r="R5" s="717"/>
      <c r="S5" s="717"/>
      <c r="T5" s="718" t="s">
        <v>313</v>
      </c>
      <c r="U5" s="719"/>
      <c r="V5" s="719"/>
      <c r="W5" s="719"/>
      <c r="X5" s="719"/>
      <c r="Y5" s="719"/>
      <c r="Z5" s="719"/>
      <c r="AA5" s="2"/>
      <c r="AB5" s="2"/>
      <c r="AC5" s="2"/>
      <c r="AD5" s="2"/>
    </row>
    <row r="6" spans="1:40" ht="24" customHeight="1">
      <c r="H6" s="720" t="s">
        <v>314</v>
      </c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1"/>
      <c r="X6" s="721"/>
      <c r="Y6" s="721"/>
      <c r="Z6" s="721"/>
      <c r="AA6" s="721"/>
      <c r="AB6" s="721"/>
      <c r="AC6" s="721"/>
      <c r="AD6" s="721"/>
    </row>
    <row r="7" spans="1:40" ht="14.25" thickBot="1"/>
    <row r="8" spans="1:40">
      <c r="C8" s="722" t="s">
        <v>0</v>
      </c>
      <c r="D8" s="723"/>
      <c r="E8" s="723"/>
      <c r="F8" s="723"/>
      <c r="G8" s="723"/>
      <c r="H8" s="723"/>
      <c r="I8" s="723"/>
      <c r="J8" s="724"/>
      <c r="K8" s="725" t="s">
        <v>0</v>
      </c>
      <c r="L8" s="726"/>
      <c r="M8" s="726"/>
      <c r="N8" s="727"/>
      <c r="O8" s="728" t="s">
        <v>1</v>
      </c>
      <c r="P8" s="728"/>
      <c r="Q8" s="728"/>
      <c r="R8" s="728"/>
      <c r="S8" s="728"/>
      <c r="T8" s="728"/>
      <c r="U8" s="728"/>
      <c r="V8" s="728"/>
      <c r="W8" s="728"/>
      <c r="X8" s="728"/>
      <c r="Y8" s="728"/>
      <c r="Z8" s="728"/>
      <c r="AA8" s="728"/>
      <c r="AB8" s="728"/>
      <c r="AC8" s="723" t="s">
        <v>2</v>
      </c>
      <c r="AD8" s="723"/>
      <c r="AE8" s="723"/>
      <c r="AF8" s="723"/>
      <c r="AG8" s="723"/>
      <c r="AH8" s="723"/>
      <c r="AI8" s="730"/>
    </row>
    <row r="9" spans="1:40">
      <c r="C9" s="731" t="s">
        <v>3</v>
      </c>
      <c r="D9" s="732"/>
      <c r="E9" s="732"/>
      <c r="F9" s="732"/>
      <c r="G9" s="732"/>
      <c r="H9" s="732"/>
      <c r="I9" s="732"/>
      <c r="J9" s="733"/>
      <c r="K9" s="734" t="s">
        <v>4</v>
      </c>
      <c r="L9" s="735"/>
      <c r="M9" s="735"/>
      <c r="N9" s="736"/>
      <c r="O9" s="729"/>
      <c r="P9" s="729"/>
      <c r="Q9" s="729"/>
      <c r="R9" s="729"/>
      <c r="S9" s="729"/>
      <c r="T9" s="729"/>
      <c r="U9" s="729"/>
      <c r="V9" s="729"/>
      <c r="W9" s="729"/>
      <c r="X9" s="729"/>
      <c r="Y9" s="729"/>
      <c r="Z9" s="729"/>
      <c r="AA9" s="729"/>
      <c r="AB9" s="729"/>
      <c r="AC9" s="626"/>
      <c r="AD9" s="626"/>
      <c r="AE9" s="626"/>
      <c r="AF9" s="626"/>
      <c r="AG9" s="626"/>
      <c r="AH9" s="626"/>
      <c r="AI9" s="627"/>
    </row>
    <row r="10" spans="1:40">
      <c r="C10" s="705">
        <f>②基本情報!$B$7</f>
        <v>0</v>
      </c>
      <c r="D10" s="706"/>
      <c r="E10" s="706"/>
      <c r="F10" s="706"/>
      <c r="G10" s="706"/>
      <c r="H10" s="706"/>
      <c r="I10" s="706"/>
      <c r="J10" s="707"/>
      <c r="K10" s="740">
        <f>②基本情報!$J$7</f>
        <v>0</v>
      </c>
      <c r="L10" s="741"/>
      <c r="M10" s="741"/>
      <c r="N10" s="742"/>
      <c r="O10" s="309" t="s">
        <v>5</v>
      </c>
      <c r="P10" s="743">
        <f>②基本情報!$O$7</f>
        <v>0</v>
      </c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5">
        <f>②基本情報!$AB$7</f>
        <v>0</v>
      </c>
      <c r="AD10" s="745"/>
      <c r="AE10" s="745"/>
      <c r="AF10" s="745"/>
      <c r="AG10" s="745"/>
      <c r="AH10" s="745"/>
      <c r="AI10" s="746"/>
    </row>
    <row r="11" spans="1:40">
      <c r="B11" s="283"/>
      <c r="C11" s="708">
        <f>②基本情報!$B$8</f>
        <v>0</v>
      </c>
      <c r="D11" s="709"/>
      <c r="E11" s="709"/>
      <c r="F11" s="709"/>
      <c r="G11" s="709"/>
      <c r="H11" s="709"/>
      <c r="I11" s="709"/>
      <c r="J11" s="710"/>
      <c r="K11" s="751">
        <f>②基本情報!$J$8</f>
        <v>0</v>
      </c>
      <c r="L11" s="751"/>
      <c r="M11" s="751"/>
      <c r="N11" s="751"/>
      <c r="O11" s="753">
        <f>②基本情報!$R$8</f>
        <v>0</v>
      </c>
      <c r="P11" s="753"/>
      <c r="Q11" s="753"/>
      <c r="R11" s="753"/>
      <c r="S11" s="753"/>
      <c r="T11" s="753"/>
      <c r="U11" s="753"/>
      <c r="V11" s="753"/>
      <c r="W11" s="753"/>
      <c r="X11" s="753"/>
      <c r="Y11" s="753"/>
      <c r="Z11" s="753"/>
      <c r="AA11" s="753"/>
      <c r="AB11" s="753"/>
      <c r="AC11" s="747"/>
      <c r="AD11" s="747"/>
      <c r="AE11" s="747"/>
      <c r="AF11" s="747"/>
      <c r="AG11" s="747"/>
      <c r="AH11" s="747"/>
      <c r="AI11" s="748"/>
    </row>
    <row r="12" spans="1:40" ht="14.25" thickBot="1">
      <c r="C12" s="711"/>
      <c r="D12" s="712"/>
      <c r="E12" s="712"/>
      <c r="F12" s="712"/>
      <c r="G12" s="712"/>
      <c r="H12" s="712"/>
      <c r="I12" s="712"/>
      <c r="J12" s="713"/>
      <c r="K12" s="752"/>
      <c r="L12" s="752"/>
      <c r="M12" s="752"/>
      <c r="N12" s="752"/>
      <c r="O12" s="754"/>
      <c r="P12" s="754"/>
      <c r="Q12" s="754"/>
      <c r="R12" s="754"/>
      <c r="S12" s="754"/>
      <c r="T12" s="754"/>
      <c r="U12" s="754"/>
      <c r="V12" s="754"/>
      <c r="W12" s="754"/>
      <c r="X12" s="754"/>
      <c r="Y12" s="754"/>
      <c r="Z12" s="754"/>
      <c r="AA12" s="754"/>
      <c r="AB12" s="754"/>
      <c r="AC12" s="749"/>
      <c r="AD12" s="749"/>
      <c r="AE12" s="749"/>
      <c r="AF12" s="749"/>
      <c r="AG12" s="749"/>
      <c r="AH12" s="749"/>
      <c r="AI12" s="750"/>
    </row>
    <row r="13" spans="1:40" ht="14.25" thickBot="1"/>
    <row r="14" spans="1:40">
      <c r="C14" s="675" t="s">
        <v>366</v>
      </c>
      <c r="D14" s="551"/>
      <c r="E14" s="551"/>
      <c r="F14" s="551"/>
      <c r="G14" s="676"/>
      <c r="H14" s="551" t="s">
        <v>6</v>
      </c>
      <c r="I14" s="551"/>
      <c r="J14" s="676"/>
      <c r="K14" s="692">
        <f>②基本情報!$E$15</f>
        <v>0</v>
      </c>
      <c r="L14" s="692"/>
      <c r="M14" s="692"/>
      <c r="N14" s="693"/>
      <c r="O14" s="686" t="s">
        <v>0</v>
      </c>
      <c r="P14" s="687"/>
      <c r="Q14" s="687"/>
      <c r="R14" s="687"/>
      <c r="S14" s="687"/>
      <c r="T14" s="687"/>
      <c r="U14" s="695"/>
      <c r="V14" s="669">
        <f>②基本情報!$P$15</f>
        <v>0</v>
      </c>
      <c r="W14" s="669"/>
      <c r="X14" s="669"/>
      <c r="Y14" s="669"/>
      <c r="Z14" s="669"/>
      <c r="AA14" s="669"/>
      <c r="AB14" s="670"/>
      <c r="AC14" s="669">
        <f>②基本情報!$W$15</f>
        <v>0</v>
      </c>
      <c r="AD14" s="669"/>
      <c r="AE14" s="669"/>
      <c r="AF14" s="669"/>
      <c r="AG14" s="669"/>
      <c r="AH14" s="669"/>
      <c r="AI14" s="696"/>
    </row>
    <row r="15" spans="1:40">
      <c r="C15" s="666"/>
      <c r="D15" s="554"/>
      <c r="E15" s="554"/>
      <c r="F15" s="554"/>
      <c r="G15" s="667"/>
      <c r="H15" s="554"/>
      <c r="I15" s="554"/>
      <c r="J15" s="667"/>
      <c r="K15" s="646"/>
      <c r="L15" s="646"/>
      <c r="M15" s="646"/>
      <c r="N15" s="646"/>
      <c r="O15" s="683" t="s">
        <v>9</v>
      </c>
      <c r="P15" s="684"/>
      <c r="Q15" s="684"/>
      <c r="R15" s="684"/>
      <c r="S15" s="684"/>
      <c r="T15" s="684"/>
      <c r="U15" s="685"/>
      <c r="V15" s="699">
        <f>②基本情報!$P$16</f>
        <v>0</v>
      </c>
      <c r="W15" s="699"/>
      <c r="X15" s="699"/>
      <c r="Y15" s="699"/>
      <c r="Z15" s="699"/>
      <c r="AA15" s="699"/>
      <c r="AB15" s="700"/>
      <c r="AC15" s="702">
        <f>②基本情報!$W$16</f>
        <v>0</v>
      </c>
      <c r="AD15" s="702"/>
      <c r="AE15" s="702"/>
      <c r="AF15" s="702"/>
      <c r="AG15" s="702"/>
      <c r="AH15" s="702"/>
      <c r="AI15" s="703"/>
    </row>
    <row r="16" spans="1:40">
      <c r="C16" s="689"/>
      <c r="D16" s="690"/>
      <c r="E16" s="690"/>
      <c r="F16" s="690"/>
      <c r="G16" s="691"/>
      <c r="H16" s="690"/>
      <c r="I16" s="690"/>
      <c r="J16" s="691"/>
      <c r="K16" s="694"/>
      <c r="L16" s="694"/>
      <c r="M16" s="694"/>
      <c r="N16" s="694"/>
      <c r="O16" s="697"/>
      <c r="P16" s="690"/>
      <c r="Q16" s="690"/>
      <c r="R16" s="690"/>
      <c r="S16" s="690"/>
      <c r="T16" s="690"/>
      <c r="U16" s="698"/>
      <c r="V16" s="694"/>
      <c r="W16" s="694"/>
      <c r="X16" s="694"/>
      <c r="Y16" s="694"/>
      <c r="Z16" s="694"/>
      <c r="AA16" s="694"/>
      <c r="AB16" s="701"/>
      <c r="AC16" s="694"/>
      <c r="AD16" s="694"/>
      <c r="AE16" s="694"/>
      <c r="AF16" s="694"/>
      <c r="AG16" s="694"/>
      <c r="AH16" s="694"/>
      <c r="AI16" s="704"/>
    </row>
    <row r="17" spans="2:39">
      <c r="C17" s="571" t="s">
        <v>315</v>
      </c>
      <c r="D17" s="543"/>
      <c r="E17" s="543"/>
      <c r="F17" s="543"/>
      <c r="G17" s="543"/>
      <c r="H17" s="543"/>
      <c r="I17" s="543"/>
      <c r="J17" s="548"/>
      <c r="K17" s="542" t="s">
        <v>316</v>
      </c>
      <c r="L17" s="543"/>
      <c r="M17" s="543"/>
      <c r="N17" s="543"/>
      <c r="O17" s="554"/>
      <c r="P17" s="554"/>
      <c r="Q17" s="677"/>
      <c r="R17" s="646">
        <f>②基本情報!$P$18</f>
        <v>0</v>
      </c>
      <c r="S17" s="646"/>
      <c r="T17" s="646"/>
      <c r="U17" s="646"/>
      <c r="V17" s="646"/>
      <c r="W17" s="679"/>
      <c r="X17" s="679"/>
      <c r="Y17" s="679"/>
      <c r="Z17" s="679"/>
      <c r="AA17" s="679"/>
      <c r="AB17" s="679"/>
      <c r="AC17" s="679"/>
      <c r="AD17" s="679"/>
      <c r="AE17" s="679"/>
      <c r="AF17" s="679"/>
      <c r="AG17" s="679"/>
      <c r="AH17" s="679"/>
      <c r="AI17" s="680"/>
    </row>
    <row r="18" spans="2:39" ht="14.25" thickBot="1">
      <c r="C18" s="572"/>
      <c r="D18" s="546"/>
      <c r="E18" s="546"/>
      <c r="F18" s="546"/>
      <c r="G18" s="546"/>
      <c r="H18" s="546"/>
      <c r="I18" s="546"/>
      <c r="J18" s="549"/>
      <c r="K18" s="545"/>
      <c r="L18" s="546"/>
      <c r="M18" s="546"/>
      <c r="N18" s="546"/>
      <c r="O18" s="546"/>
      <c r="P18" s="546"/>
      <c r="Q18" s="678"/>
      <c r="R18" s="649"/>
      <c r="S18" s="649"/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49"/>
      <c r="AE18" s="649"/>
      <c r="AF18" s="649"/>
      <c r="AG18" s="649"/>
      <c r="AH18" s="649"/>
      <c r="AI18" s="681"/>
    </row>
    <row r="19" spans="2:39" ht="14.25" thickBot="1"/>
    <row r="20" spans="2:39">
      <c r="C20" s="774" t="s">
        <v>367</v>
      </c>
      <c r="D20" s="692"/>
      <c r="E20" s="692"/>
      <c r="F20" s="692"/>
      <c r="G20" s="693"/>
      <c r="H20" s="692">
        <f>②基本情報!$B$34</f>
        <v>0</v>
      </c>
      <c r="I20" s="692"/>
      <c r="J20" s="692"/>
      <c r="K20" s="692"/>
      <c r="L20" s="692"/>
      <c r="M20" s="692"/>
      <c r="N20" s="693"/>
      <c r="O20" s="759" t="s">
        <v>0</v>
      </c>
      <c r="P20" s="760"/>
      <c r="Q20" s="760"/>
      <c r="R20" s="760"/>
      <c r="S20" s="760"/>
      <c r="T20" s="760"/>
      <c r="U20" s="761"/>
      <c r="V20" s="669">
        <f>②基本情報!$L$33</f>
        <v>0</v>
      </c>
      <c r="W20" s="669"/>
      <c r="X20" s="669"/>
      <c r="Y20" s="669"/>
      <c r="Z20" s="669"/>
      <c r="AA20" s="669"/>
      <c r="AB20" s="669"/>
      <c r="AC20" s="668">
        <f>②基本情報!$Q$33</f>
        <v>0</v>
      </c>
      <c r="AD20" s="669"/>
      <c r="AE20" s="669"/>
      <c r="AF20" s="669"/>
      <c r="AG20" s="669"/>
      <c r="AH20" s="669"/>
      <c r="AI20" s="696"/>
      <c r="AJ20" s="135"/>
    </row>
    <row r="21" spans="2:39" ht="13.5" customHeight="1">
      <c r="C21" s="775"/>
      <c r="D21" s="646"/>
      <c r="E21" s="646"/>
      <c r="F21" s="646"/>
      <c r="G21" s="651"/>
      <c r="H21" s="646"/>
      <c r="I21" s="646"/>
      <c r="J21" s="646"/>
      <c r="K21" s="646"/>
      <c r="L21" s="646"/>
      <c r="M21" s="646"/>
      <c r="N21" s="651"/>
      <c r="O21" s="762" t="s">
        <v>11</v>
      </c>
      <c r="P21" s="763"/>
      <c r="Q21" s="763"/>
      <c r="R21" s="763"/>
      <c r="S21" s="763"/>
      <c r="T21" s="763"/>
      <c r="U21" s="764"/>
      <c r="V21" s="699">
        <f>②基本情報!$L$34</f>
        <v>0</v>
      </c>
      <c r="W21" s="699"/>
      <c r="X21" s="699"/>
      <c r="Y21" s="699"/>
      <c r="Z21" s="699"/>
      <c r="AA21" s="699"/>
      <c r="AB21" s="699"/>
      <c r="AC21" s="768">
        <f>②基本情報!$Q$34</f>
        <v>0</v>
      </c>
      <c r="AD21" s="769"/>
      <c r="AE21" s="769"/>
      <c r="AF21" s="769"/>
      <c r="AG21" s="769"/>
      <c r="AH21" s="769"/>
      <c r="AI21" s="770"/>
      <c r="AJ21" s="366"/>
    </row>
    <row r="22" spans="2:39" ht="14.25" thickBot="1">
      <c r="C22" s="776"/>
      <c r="D22" s="649"/>
      <c r="E22" s="649"/>
      <c r="F22" s="649"/>
      <c r="G22" s="652"/>
      <c r="H22" s="649"/>
      <c r="I22" s="649"/>
      <c r="J22" s="649"/>
      <c r="K22" s="649"/>
      <c r="L22" s="649"/>
      <c r="M22" s="649"/>
      <c r="N22" s="652"/>
      <c r="O22" s="765"/>
      <c r="P22" s="766"/>
      <c r="Q22" s="766"/>
      <c r="R22" s="766"/>
      <c r="S22" s="766"/>
      <c r="T22" s="766"/>
      <c r="U22" s="767"/>
      <c r="V22" s="649"/>
      <c r="W22" s="649"/>
      <c r="X22" s="649"/>
      <c r="Y22" s="649"/>
      <c r="Z22" s="649"/>
      <c r="AA22" s="649"/>
      <c r="AB22" s="649"/>
      <c r="AC22" s="771"/>
      <c r="AD22" s="772"/>
      <c r="AE22" s="772"/>
      <c r="AF22" s="772"/>
      <c r="AG22" s="772"/>
      <c r="AH22" s="772"/>
      <c r="AI22" s="773"/>
      <c r="AJ22" s="366"/>
    </row>
    <row r="23" spans="2:39" ht="14.25" thickBot="1">
      <c r="C23" s="296"/>
      <c r="D23" s="296"/>
      <c r="E23" s="296"/>
      <c r="F23" s="296"/>
      <c r="G23" s="296"/>
      <c r="H23" s="296"/>
      <c r="I23" s="296"/>
      <c r="J23" s="296"/>
      <c r="K23" s="60"/>
      <c r="L23" s="60"/>
      <c r="M23" s="60"/>
      <c r="N23" s="60"/>
      <c r="O23" s="60"/>
      <c r="P23" s="60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</row>
    <row r="24" spans="2:39">
      <c r="B24" s="283"/>
      <c r="C24" s="675" t="s">
        <v>13</v>
      </c>
      <c r="D24" s="551"/>
      <c r="E24" s="551"/>
      <c r="F24" s="676"/>
      <c r="G24" s="686" t="s">
        <v>317</v>
      </c>
      <c r="H24" s="687"/>
      <c r="I24" s="687"/>
      <c r="J24" s="687"/>
      <c r="K24" s="687"/>
      <c r="L24" s="687"/>
      <c r="M24" s="687"/>
      <c r="N24" s="688"/>
      <c r="O24" s="558" t="s">
        <v>14</v>
      </c>
      <c r="P24" s="558"/>
      <c r="Q24" s="558" t="s">
        <v>15</v>
      </c>
      <c r="R24" s="558"/>
      <c r="S24" s="558" t="s">
        <v>16</v>
      </c>
      <c r="T24" s="558"/>
      <c r="U24" s="558"/>
      <c r="V24" s="558"/>
      <c r="W24" s="558"/>
      <c r="X24" s="558"/>
      <c r="Y24" s="561" t="s">
        <v>17</v>
      </c>
      <c r="Z24" s="558"/>
      <c r="AA24" s="558"/>
      <c r="AB24" s="558"/>
      <c r="AC24" s="558"/>
      <c r="AD24" s="562" t="s">
        <v>18</v>
      </c>
      <c r="AE24" s="562"/>
      <c r="AF24" s="562"/>
      <c r="AG24" s="562" t="s">
        <v>19</v>
      </c>
      <c r="AH24" s="562"/>
      <c r="AI24" s="755"/>
    </row>
    <row r="25" spans="2:39">
      <c r="B25" s="283"/>
      <c r="C25" s="666"/>
      <c r="D25" s="554"/>
      <c r="E25" s="554"/>
      <c r="F25" s="667"/>
      <c r="G25" s="683" t="s">
        <v>20</v>
      </c>
      <c r="H25" s="684"/>
      <c r="I25" s="684"/>
      <c r="J25" s="685"/>
      <c r="K25" s="554" t="s">
        <v>21</v>
      </c>
      <c r="L25" s="554"/>
      <c r="M25" s="554"/>
      <c r="N25" s="667"/>
      <c r="O25" s="559"/>
      <c r="P25" s="559"/>
      <c r="Q25" s="559"/>
      <c r="R25" s="559"/>
      <c r="S25" s="559"/>
      <c r="T25" s="559"/>
      <c r="U25" s="559"/>
      <c r="V25" s="559"/>
      <c r="W25" s="559"/>
      <c r="X25" s="559"/>
      <c r="Y25" s="559"/>
      <c r="Z25" s="559"/>
      <c r="AA25" s="559"/>
      <c r="AB25" s="559"/>
      <c r="AC25" s="559"/>
      <c r="AD25" s="563"/>
      <c r="AE25" s="563"/>
      <c r="AF25" s="563"/>
      <c r="AG25" s="563"/>
      <c r="AH25" s="563"/>
      <c r="AI25" s="756"/>
    </row>
    <row r="26" spans="2:39" ht="14.25" thickBot="1">
      <c r="C26" s="666"/>
      <c r="D26" s="554"/>
      <c r="E26" s="554"/>
      <c r="F26" s="667"/>
      <c r="G26" s="545"/>
      <c r="H26" s="546"/>
      <c r="I26" s="546"/>
      <c r="J26" s="678"/>
      <c r="K26" s="546"/>
      <c r="L26" s="546"/>
      <c r="M26" s="546"/>
      <c r="N26" s="549"/>
      <c r="O26" s="758"/>
      <c r="P26" s="758"/>
      <c r="Q26" s="758"/>
      <c r="R26" s="758"/>
      <c r="S26" s="758"/>
      <c r="T26" s="758"/>
      <c r="U26" s="758"/>
      <c r="V26" s="758"/>
      <c r="W26" s="758"/>
      <c r="X26" s="758"/>
      <c r="Y26" s="758"/>
      <c r="Z26" s="758"/>
      <c r="AA26" s="758"/>
      <c r="AB26" s="758"/>
      <c r="AC26" s="758"/>
      <c r="AD26" s="682"/>
      <c r="AE26" s="682"/>
      <c r="AF26" s="682"/>
      <c r="AG26" s="682"/>
      <c r="AH26" s="682"/>
      <c r="AI26" s="757"/>
    </row>
    <row r="27" spans="2:39">
      <c r="C27" s="675" t="s">
        <v>318</v>
      </c>
      <c r="D27" s="551"/>
      <c r="E27" s="551"/>
      <c r="F27" s="676"/>
      <c r="G27" s="668" t="str">
        <f>IF($AM27=0,"",VLOOKUP($AM27,③男入力!$B$10:$AN$33,11))</f>
        <v/>
      </c>
      <c r="H27" s="669"/>
      <c r="I27" s="669"/>
      <c r="J27" s="670"/>
      <c r="K27" s="669" t="str">
        <f>IF($AM27=0,"",VLOOKUP($AM27,③男入力!$B$10:$AN$33,15))</f>
        <v/>
      </c>
      <c r="L27" s="669"/>
      <c r="M27" s="669"/>
      <c r="N27" s="671"/>
      <c r="O27" s="672" t="str">
        <f>IF($AM27=0,"",VLOOKUP($AM27,③男入力!$B$10:$AN$33,19))</f>
        <v/>
      </c>
      <c r="P27" s="672"/>
      <c r="Q27" s="672" t="str">
        <f>IF($AM27=0,"",VLOOKUP($AM27,③男入力!$B$10:$AN$33,21))</f>
        <v/>
      </c>
      <c r="R27" s="672"/>
      <c r="S27" s="653" t="str">
        <f>IF($AM27=0,"",VLOOKUP($AM27,③男入力!$B$10:$AN$33,23))</f>
        <v/>
      </c>
      <c r="T27" s="653"/>
      <c r="U27" s="653"/>
      <c r="V27" s="653"/>
      <c r="W27" s="653"/>
      <c r="X27" s="653"/>
      <c r="Y27" s="656" t="str">
        <f>IF($AM27=0,"",VLOOKUP($AM27,③男入力!$B$10:$AN$33,29))</f>
        <v/>
      </c>
      <c r="Z27" s="656"/>
      <c r="AA27" s="656"/>
      <c r="AB27" s="656"/>
      <c r="AC27" s="656"/>
      <c r="AD27" s="659" t="str">
        <f>IF($AM27=0,"",VLOOKUP($AM27,③男入力!$B$10:$AN$33,34))</f>
        <v/>
      </c>
      <c r="AE27" s="659"/>
      <c r="AF27" s="659"/>
      <c r="AG27" s="659" t="str">
        <f>IF($AM27=0,"",VLOOKUP($AM27,③男入力!$B$10:$AN$33,37))</f>
        <v/>
      </c>
      <c r="AH27" s="659"/>
      <c r="AI27" s="662"/>
      <c r="AM27" s="737">
        <f>⑥男選手!V10</f>
        <v>0</v>
      </c>
    </row>
    <row r="28" spans="2:39">
      <c r="C28" s="666"/>
      <c r="D28" s="554"/>
      <c r="E28" s="554"/>
      <c r="F28" s="667"/>
      <c r="G28" s="645" t="str">
        <f>IF($AM27=0,"",VLOOKUP($AM27,③男入力!$B$10:$AN$33,3))</f>
        <v/>
      </c>
      <c r="H28" s="646" t="e">
        <f t="shared" ref="H28:J29" si="0">IF(G28=0,"",VLOOKUP(G28,$B$12:$Q$28,6))</f>
        <v>#N/A</v>
      </c>
      <c r="I28" s="646" t="e">
        <f t="shared" si="0"/>
        <v>#N/A</v>
      </c>
      <c r="J28" s="647" t="e">
        <f t="shared" si="0"/>
        <v>#N/A</v>
      </c>
      <c r="K28" s="646" t="str">
        <f>IF($AM27=0,"",VLOOKUP($AM27,③男入力!$B$10:$AN$33,7))</f>
        <v/>
      </c>
      <c r="L28" s="646" t="e">
        <f t="shared" ref="L28:N29" si="1">IF(K28=0,"",VLOOKUP(K28,$B$12:$Q$28,6))</f>
        <v>#N/A</v>
      </c>
      <c r="M28" s="646" t="e">
        <f t="shared" si="1"/>
        <v>#N/A</v>
      </c>
      <c r="N28" s="651" t="e">
        <f t="shared" si="1"/>
        <v>#N/A</v>
      </c>
      <c r="O28" s="673"/>
      <c r="P28" s="673"/>
      <c r="Q28" s="673"/>
      <c r="R28" s="673"/>
      <c r="S28" s="654"/>
      <c r="T28" s="654"/>
      <c r="U28" s="654"/>
      <c r="V28" s="654"/>
      <c r="W28" s="654"/>
      <c r="X28" s="654"/>
      <c r="Y28" s="657"/>
      <c r="Z28" s="657"/>
      <c r="AA28" s="657"/>
      <c r="AB28" s="657"/>
      <c r="AC28" s="657"/>
      <c r="AD28" s="660"/>
      <c r="AE28" s="660"/>
      <c r="AF28" s="660"/>
      <c r="AG28" s="660"/>
      <c r="AH28" s="660"/>
      <c r="AI28" s="663"/>
      <c r="AM28" s="738"/>
    </row>
    <row r="29" spans="2:39" ht="14.25" thickBot="1">
      <c r="C29" s="572"/>
      <c r="D29" s="546"/>
      <c r="E29" s="546"/>
      <c r="F29" s="549"/>
      <c r="G29" s="648" t="str">
        <f>IF($AN29=0,"",VLOOKUP($AN29,③男入力!$B$10:$AN$33,3))</f>
        <v/>
      </c>
      <c r="H29" s="649" t="e">
        <f t="shared" si="0"/>
        <v>#N/A</v>
      </c>
      <c r="I29" s="649" t="e">
        <f t="shared" si="0"/>
        <v>#N/A</v>
      </c>
      <c r="J29" s="650" t="e">
        <f t="shared" si="0"/>
        <v>#N/A</v>
      </c>
      <c r="K29" s="649" t="str">
        <f>IF($AN29=0,"",VLOOKUP($AN29,③男入力!$B$10:$AN$33,7))</f>
        <v/>
      </c>
      <c r="L29" s="649" t="e">
        <f t="shared" si="1"/>
        <v>#N/A</v>
      </c>
      <c r="M29" s="649" t="e">
        <f t="shared" si="1"/>
        <v>#N/A</v>
      </c>
      <c r="N29" s="652" t="e">
        <f t="shared" si="1"/>
        <v>#N/A</v>
      </c>
      <c r="O29" s="674"/>
      <c r="P29" s="674"/>
      <c r="Q29" s="674"/>
      <c r="R29" s="674"/>
      <c r="S29" s="655"/>
      <c r="T29" s="655"/>
      <c r="U29" s="655"/>
      <c r="V29" s="655"/>
      <c r="W29" s="655"/>
      <c r="X29" s="655"/>
      <c r="Y29" s="658"/>
      <c r="Z29" s="658"/>
      <c r="AA29" s="658"/>
      <c r="AB29" s="658"/>
      <c r="AC29" s="658"/>
      <c r="AD29" s="661"/>
      <c r="AE29" s="661"/>
      <c r="AF29" s="661"/>
      <c r="AG29" s="661"/>
      <c r="AH29" s="661"/>
      <c r="AI29" s="664"/>
      <c r="AM29" s="739"/>
    </row>
    <row r="30" spans="2:39">
      <c r="C30" s="666" t="s">
        <v>319</v>
      </c>
      <c r="D30" s="554"/>
      <c r="E30" s="554"/>
      <c r="F30" s="667"/>
      <c r="G30" s="668" t="str">
        <f>IF($AM30=0,"",VLOOKUP($AM30,③男入力!$B$10:$AN$33,11))</f>
        <v/>
      </c>
      <c r="H30" s="669"/>
      <c r="I30" s="669"/>
      <c r="J30" s="670"/>
      <c r="K30" s="669" t="str">
        <f>IF($AM30=0,"",VLOOKUP($AM30,③男入力!$B$10:$AN$33,15))</f>
        <v/>
      </c>
      <c r="L30" s="669"/>
      <c r="M30" s="669"/>
      <c r="N30" s="671"/>
      <c r="O30" s="672" t="str">
        <f>IF($AM30=0,"",VLOOKUP($AM30,③男入力!$B$10:$AN$33,19))</f>
        <v/>
      </c>
      <c r="P30" s="672"/>
      <c r="Q30" s="672" t="str">
        <f>IF($AM30=0,"",VLOOKUP($AM30,③男入力!$B$10:$AN$33,21))</f>
        <v/>
      </c>
      <c r="R30" s="672"/>
      <c r="S30" s="653" t="str">
        <f>IF($AM30=0,"",VLOOKUP($AM30,③男入力!$B$10:$AN$33,23))</f>
        <v/>
      </c>
      <c r="T30" s="653"/>
      <c r="U30" s="653"/>
      <c r="V30" s="653"/>
      <c r="W30" s="653"/>
      <c r="X30" s="653"/>
      <c r="Y30" s="656" t="str">
        <f>IF($AM30=0,"",VLOOKUP($AM30,③男入力!$B$10:$AN$33,29))</f>
        <v/>
      </c>
      <c r="Z30" s="656"/>
      <c r="AA30" s="656"/>
      <c r="AB30" s="656"/>
      <c r="AC30" s="656"/>
      <c r="AD30" s="659" t="str">
        <f>IF($AM30=0,"",VLOOKUP($AM30,③男入力!$B$10:$AN$33,34))</f>
        <v/>
      </c>
      <c r="AE30" s="659"/>
      <c r="AF30" s="659"/>
      <c r="AG30" s="659" t="str">
        <f>IF($AM30=0,"",VLOOKUP($AM30,③男入力!$B$10:$AN$33,37))</f>
        <v/>
      </c>
      <c r="AH30" s="659"/>
      <c r="AI30" s="662"/>
      <c r="AM30" s="737">
        <f>⑥男選手!V11</f>
        <v>0</v>
      </c>
    </row>
    <row r="31" spans="2:39">
      <c r="C31" s="666"/>
      <c r="D31" s="554"/>
      <c r="E31" s="554"/>
      <c r="F31" s="667"/>
      <c r="G31" s="645" t="str">
        <f>IF($AM30=0,"",VLOOKUP($AM30,③男入力!$B$10:$AN$33,3))</f>
        <v/>
      </c>
      <c r="H31" s="646" t="e">
        <f t="shared" ref="H31:J32" si="2">IF(G31=0,"",VLOOKUP(G31,$B$12:$Q$28,6))</f>
        <v>#N/A</v>
      </c>
      <c r="I31" s="646" t="e">
        <f t="shared" si="2"/>
        <v>#N/A</v>
      </c>
      <c r="J31" s="647" t="e">
        <f t="shared" si="2"/>
        <v>#N/A</v>
      </c>
      <c r="K31" s="646" t="str">
        <f>IF($AM30=0,"",VLOOKUP($AM30,③男入力!$B$10:$AN$33,7))</f>
        <v/>
      </c>
      <c r="L31" s="646" t="e">
        <f t="shared" ref="L31:N32" si="3">IF(K31=0,"",VLOOKUP(K31,$B$12:$Q$28,6))</f>
        <v>#N/A</v>
      </c>
      <c r="M31" s="646" t="e">
        <f t="shared" si="3"/>
        <v>#N/A</v>
      </c>
      <c r="N31" s="651" t="e">
        <f t="shared" si="3"/>
        <v>#N/A</v>
      </c>
      <c r="O31" s="673"/>
      <c r="P31" s="673"/>
      <c r="Q31" s="673"/>
      <c r="R31" s="673"/>
      <c r="S31" s="654"/>
      <c r="T31" s="654"/>
      <c r="U31" s="654"/>
      <c r="V31" s="654"/>
      <c r="W31" s="654"/>
      <c r="X31" s="654"/>
      <c r="Y31" s="657"/>
      <c r="Z31" s="657"/>
      <c r="AA31" s="657"/>
      <c r="AB31" s="657"/>
      <c r="AC31" s="657"/>
      <c r="AD31" s="660"/>
      <c r="AE31" s="660"/>
      <c r="AF31" s="660"/>
      <c r="AG31" s="660"/>
      <c r="AH31" s="660"/>
      <c r="AI31" s="663"/>
      <c r="AM31" s="738"/>
    </row>
    <row r="32" spans="2:39" ht="14.25" thickBot="1">
      <c r="C32" s="572"/>
      <c r="D32" s="546"/>
      <c r="E32" s="546"/>
      <c r="F32" s="549"/>
      <c r="G32" s="648" t="str">
        <f>IF($AN32=0,"",VLOOKUP($AN32,③男入力!$B$10:$AN$33,3))</f>
        <v/>
      </c>
      <c r="H32" s="649" t="e">
        <f t="shared" si="2"/>
        <v>#N/A</v>
      </c>
      <c r="I32" s="649" t="e">
        <f t="shared" si="2"/>
        <v>#N/A</v>
      </c>
      <c r="J32" s="650" t="e">
        <f t="shared" si="2"/>
        <v>#N/A</v>
      </c>
      <c r="K32" s="649" t="str">
        <f>IF($AN32=0,"",VLOOKUP($AN32,③男入力!$B$10:$AN$33,7))</f>
        <v/>
      </c>
      <c r="L32" s="649" t="e">
        <f t="shared" si="3"/>
        <v>#N/A</v>
      </c>
      <c r="M32" s="649" t="e">
        <f t="shared" si="3"/>
        <v>#N/A</v>
      </c>
      <c r="N32" s="652" t="e">
        <f t="shared" si="3"/>
        <v>#N/A</v>
      </c>
      <c r="O32" s="674"/>
      <c r="P32" s="674"/>
      <c r="Q32" s="674"/>
      <c r="R32" s="674"/>
      <c r="S32" s="655"/>
      <c r="T32" s="655"/>
      <c r="U32" s="655"/>
      <c r="V32" s="655"/>
      <c r="W32" s="655"/>
      <c r="X32" s="655"/>
      <c r="Y32" s="658"/>
      <c r="Z32" s="658"/>
      <c r="AA32" s="658"/>
      <c r="AB32" s="658"/>
      <c r="AC32" s="658"/>
      <c r="AD32" s="661"/>
      <c r="AE32" s="661"/>
      <c r="AF32" s="661"/>
      <c r="AG32" s="661"/>
      <c r="AH32" s="661"/>
      <c r="AI32" s="664"/>
      <c r="AM32" s="739"/>
    </row>
    <row r="33" spans="2:39">
      <c r="C33" s="675" t="s">
        <v>320</v>
      </c>
      <c r="D33" s="551"/>
      <c r="E33" s="551"/>
      <c r="F33" s="676"/>
      <c r="G33" s="668" t="str">
        <f>IF($AM33=0,"",VLOOKUP($AM33,③男入力!$B$10:$AN$33,11))</f>
        <v/>
      </c>
      <c r="H33" s="669"/>
      <c r="I33" s="669"/>
      <c r="J33" s="670"/>
      <c r="K33" s="669" t="str">
        <f>IF($AM33=0,"",VLOOKUP($AM33,③男入力!$B$10:$AN$33,15))</f>
        <v/>
      </c>
      <c r="L33" s="669"/>
      <c r="M33" s="669"/>
      <c r="N33" s="671"/>
      <c r="O33" s="672" t="str">
        <f>IF($AM33=0,"",VLOOKUP($AM33,③男入力!$B$10:$AN$33,19))</f>
        <v/>
      </c>
      <c r="P33" s="672"/>
      <c r="Q33" s="672" t="str">
        <f>IF($AM33=0,"",VLOOKUP($AM33,③男入力!$B$10:$AN$33,21))</f>
        <v/>
      </c>
      <c r="R33" s="672"/>
      <c r="S33" s="653" t="str">
        <f>IF($AM33=0,"",VLOOKUP($AM33,③男入力!$B$10:$AN$33,23))</f>
        <v/>
      </c>
      <c r="T33" s="653"/>
      <c r="U33" s="653"/>
      <c r="V33" s="653"/>
      <c r="W33" s="653"/>
      <c r="X33" s="653"/>
      <c r="Y33" s="656" t="str">
        <f>IF($AM33=0,"",VLOOKUP($AM33,③男入力!$B$10:$AN$33,29))</f>
        <v/>
      </c>
      <c r="Z33" s="656"/>
      <c r="AA33" s="656"/>
      <c r="AB33" s="656"/>
      <c r="AC33" s="656"/>
      <c r="AD33" s="659" t="str">
        <f>IF($AM33=0,"",VLOOKUP($AM33,③男入力!$B$10:$AN$33,34))</f>
        <v/>
      </c>
      <c r="AE33" s="659"/>
      <c r="AF33" s="659"/>
      <c r="AG33" s="659" t="str">
        <f>IF($AM33=0,"",VLOOKUP($AM33,③男入力!$B$10:$AN$33,37))</f>
        <v/>
      </c>
      <c r="AH33" s="659"/>
      <c r="AI33" s="662"/>
      <c r="AM33" s="737">
        <f>⑥男選手!V12</f>
        <v>0</v>
      </c>
    </row>
    <row r="34" spans="2:39">
      <c r="C34" s="666"/>
      <c r="D34" s="554"/>
      <c r="E34" s="554"/>
      <c r="F34" s="667"/>
      <c r="G34" s="645" t="str">
        <f>IF($AM33=0,"",VLOOKUP($AM33,③男入力!$B$10:$AN$33,3))</f>
        <v/>
      </c>
      <c r="H34" s="646" t="e">
        <f t="shared" ref="H34:J35" si="4">IF(G34=0,"",VLOOKUP(G34,$B$12:$Q$28,6))</f>
        <v>#N/A</v>
      </c>
      <c r="I34" s="646" t="e">
        <f t="shared" si="4"/>
        <v>#N/A</v>
      </c>
      <c r="J34" s="647" t="e">
        <f t="shared" si="4"/>
        <v>#N/A</v>
      </c>
      <c r="K34" s="646" t="str">
        <f>IF($AM33=0,"",VLOOKUP($AM33,③男入力!$B$10:$AN$33,7))</f>
        <v/>
      </c>
      <c r="L34" s="646" t="e">
        <f t="shared" ref="L34:N35" si="5">IF(K34=0,"",VLOOKUP(K34,$B$12:$Q$28,6))</f>
        <v>#N/A</v>
      </c>
      <c r="M34" s="646" t="e">
        <f t="shared" si="5"/>
        <v>#N/A</v>
      </c>
      <c r="N34" s="651" t="e">
        <f t="shared" si="5"/>
        <v>#N/A</v>
      </c>
      <c r="O34" s="673"/>
      <c r="P34" s="673"/>
      <c r="Q34" s="673"/>
      <c r="R34" s="673"/>
      <c r="S34" s="654"/>
      <c r="T34" s="654"/>
      <c r="U34" s="654"/>
      <c r="V34" s="654"/>
      <c r="W34" s="654"/>
      <c r="X34" s="654"/>
      <c r="Y34" s="657"/>
      <c r="Z34" s="657"/>
      <c r="AA34" s="657"/>
      <c r="AB34" s="657"/>
      <c r="AC34" s="657"/>
      <c r="AD34" s="660"/>
      <c r="AE34" s="660"/>
      <c r="AF34" s="660"/>
      <c r="AG34" s="660"/>
      <c r="AH34" s="660"/>
      <c r="AI34" s="663"/>
      <c r="AM34" s="738"/>
    </row>
    <row r="35" spans="2:39" ht="14.25" thickBot="1">
      <c r="B35" s="283"/>
      <c r="C35" s="572"/>
      <c r="D35" s="546"/>
      <c r="E35" s="546"/>
      <c r="F35" s="549"/>
      <c r="G35" s="648" t="str">
        <f>IF($AN35=0,"",VLOOKUP($AN35,③男入力!$B$10:$AN$33,3))</f>
        <v/>
      </c>
      <c r="H35" s="649" t="e">
        <f t="shared" si="4"/>
        <v>#N/A</v>
      </c>
      <c r="I35" s="649" t="e">
        <f t="shared" si="4"/>
        <v>#N/A</v>
      </c>
      <c r="J35" s="650" t="e">
        <f t="shared" si="4"/>
        <v>#N/A</v>
      </c>
      <c r="K35" s="649" t="str">
        <f>IF($AN35=0,"",VLOOKUP($AN35,③男入力!$B$10:$AN$33,7))</f>
        <v/>
      </c>
      <c r="L35" s="649" t="e">
        <f t="shared" si="5"/>
        <v>#N/A</v>
      </c>
      <c r="M35" s="649" t="e">
        <f t="shared" si="5"/>
        <v>#N/A</v>
      </c>
      <c r="N35" s="652" t="e">
        <f t="shared" si="5"/>
        <v>#N/A</v>
      </c>
      <c r="O35" s="674"/>
      <c r="P35" s="674"/>
      <c r="Q35" s="674"/>
      <c r="R35" s="674"/>
      <c r="S35" s="655"/>
      <c r="T35" s="655"/>
      <c r="U35" s="655"/>
      <c r="V35" s="655"/>
      <c r="W35" s="655"/>
      <c r="X35" s="655"/>
      <c r="Y35" s="658"/>
      <c r="Z35" s="658"/>
      <c r="AA35" s="658"/>
      <c r="AB35" s="658"/>
      <c r="AC35" s="658"/>
      <c r="AD35" s="661"/>
      <c r="AE35" s="661"/>
      <c r="AF35" s="661"/>
      <c r="AG35" s="661"/>
      <c r="AH35" s="661"/>
      <c r="AI35" s="664"/>
      <c r="AM35" s="739"/>
    </row>
    <row r="36" spans="2:39">
      <c r="B36" s="283"/>
      <c r="C36" s="666" t="s">
        <v>321</v>
      </c>
      <c r="D36" s="554"/>
      <c r="E36" s="554"/>
      <c r="F36" s="667"/>
      <c r="G36" s="668" t="str">
        <f>IF($AM36=0,"",VLOOKUP($AM36,③男入力!$B$10:$AN$33,11))</f>
        <v/>
      </c>
      <c r="H36" s="669"/>
      <c r="I36" s="669"/>
      <c r="J36" s="670"/>
      <c r="K36" s="669" t="str">
        <f>IF($AM36=0,"",VLOOKUP($AM36,③男入力!$B$10:$AN$33,15))</f>
        <v/>
      </c>
      <c r="L36" s="669"/>
      <c r="M36" s="669"/>
      <c r="N36" s="671"/>
      <c r="O36" s="672" t="str">
        <f>IF($AM36=0,"",VLOOKUP($AM36,③男入力!$B$10:$AN$33,19))</f>
        <v/>
      </c>
      <c r="P36" s="672"/>
      <c r="Q36" s="672" t="str">
        <f>IF($AM36=0,"",VLOOKUP($AM36,③男入力!$B$10:$AN$33,21))</f>
        <v/>
      </c>
      <c r="R36" s="672"/>
      <c r="S36" s="653" t="str">
        <f>IF($AM36=0,"",VLOOKUP($AM36,③男入力!$B$10:$AN$33,23))</f>
        <v/>
      </c>
      <c r="T36" s="653"/>
      <c r="U36" s="653"/>
      <c r="V36" s="653"/>
      <c r="W36" s="653"/>
      <c r="X36" s="653"/>
      <c r="Y36" s="656" t="str">
        <f>IF($AM36=0,"",VLOOKUP($AM36,③男入力!$B$10:$AN$33,29))</f>
        <v/>
      </c>
      <c r="Z36" s="656"/>
      <c r="AA36" s="656"/>
      <c r="AB36" s="656"/>
      <c r="AC36" s="656"/>
      <c r="AD36" s="659" t="str">
        <f>IF($AM36=0,"",VLOOKUP($AM36,③男入力!$B$10:$AN$33,34))</f>
        <v/>
      </c>
      <c r="AE36" s="659"/>
      <c r="AF36" s="659"/>
      <c r="AG36" s="659" t="str">
        <f>IF($AM36=0,"",VLOOKUP($AM36,③男入力!$B$10:$AN$33,37))</f>
        <v/>
      </c>
      <c r="AH36" s="659"/>
      <c r="AI36" s="662"/>
      <c r="AM36" s="737">
        <f>⑥男選手!V13</f>
        <v>0</v>
      </c>
    </row>
    <row r="37" spans="2:39">
      <c r="B37" s="283"/>
      <c r="C37" s="666"/>
      <c r="D37" s="554"/>
      <c r="E37" s="554"/>
      <c r="F37" s="667"/>
      <c r="G37" s="645" t="str">
        <f>IF($AM36=0,"",VLOOKUP($AM36,③男入力!$B$10:$AN$33,3))</f>
        <v/>
      </c>
      <c r="H37" s="646" t="e">
        <f t="shared" ref="H37:J38" si="6">IF(G37=0,"",VLOOKUP(G37,$B$12:$Q$28,6))</f>
        <v>#N/A</v>
      </c>
      <c r="I37" s="646" t="e">
        <f t="shared" si="6"/>
        <v>#N/A</v>
      </c>
      <c r="J37" s="647" t="e">
        <f t="shared" si="6"/>
        <v>#N/A</v>
      </c>
      <c r="K37" s="646" t="str">
        <f>IF($AM36=0,"",VLOOKUP($AM36,③男入力!$B$10:$AN$33,7))</f>
        <v/>
      </c>
      <c r="L37" s="646" t="e">
        <f t="shared" ref="L37:N38" si="7">IF(K37=0,"",VLOOKUP(K37,$B$12:$Q$28,6))</f>
        <v>#N/A</v>
      </c>
      <c r="M37" s="646" t="e">
        <f t="shared" si="7"/>
        <v>#N/A</v>
      </c>
      <c r="N37" s="651" t="e">
        <f t="shared" si="7"/>
        <v>#N/A</v>
      </c>
      <c r="O37" s="673"/>
      <c r="P37" s="673"/>
      <c r="Q37" s="673"/>
      <c r="R37" s="673"/>
      <c r="S37" s="654"/>
      <c r="T37" s="654"/>
      <c r="U37" s="654"/>
      <c r="V37" s="654"/>
      <c r="W37" s="654"/>
      <c r="X37" s="654"/>
      <c r="Y37" s="657"/>
      <c r="Z37" s="657"/>
      <c r="AA37" s="657"/>
      <c r="AB37" s="657"/>
      <c r="AC37" s="657"/>
      <c r="AD37" s="660"/>
      <c r="AE37" s="660"/>
      <c r="AF37" s="660"/>
      <c r="AG37" s="660"/>
      <c r="AH37" s="660"/>
      <c r="AI37" s="663"/>
      <c r="AM37" s="738"/>
    </row>
    <row r="38" spans="2:39" ht="14.25" thickBot="1">
      <c r="B38" s="283"/>
      <c r="C38" s="572"/>
      <c r="D38" s="546"/>
      <c r="E38" s="546"/>
      <c r="F38" s="549"/>
      <c r="G38" s="648" t="str">
        <f>IF($AN38=0,"",VLOOKUP($AN38,③男入力!$B$10:$AN$33,3))</f>
        <v/>
      </c>
      <c r="H38" s="649" t="e">
        <f t="shared" si="6"/>
        <v>#N/A</v>
      </c>
      <c r="I38" s="649" t="e">
        <f t="shared" si="6"/>
        <v>#N/A</v>
      </c>
      <c r="J38" s="650" t="e">
        <f t="shared" si="6"/>
        <v>#N/A</v>
      </c>
      <c r="K38" s="649" t="str">
        <f>IF($AN38=0,"",VLOOKUP($AN38,③男入力!$B$10:$AN$33,7))</f>
        <v/>
      </c>
      <c r="L38" s="649" t="e">
        <f t="shared" si="7"/>
        <v>#N/A</v>
      </c>
      <c r="M38" s="649" t="e">
        <f t="shared" si="7"/>
        <v>#N/A</v>
      </c>
      <c r="N38" s="652" t="e">
        <f t="shared" si="7"/>
        <v>#N/A</v>
      </c>
      <c r="O38" s="674"/>
      <c r="P38" s="674"/>
      <c r="Q38" s="674"/>
      <c r="R38" s="674"/>
      <c r="S38" s="655"/>
      <c r="T38" s="655"/>
      <c r="U38" s="655"/>
      <c r="V38" s="655"/>
      <c r="W38" s="655"/>
      <c r="X38" s="655"/>
      <c r="Y38" s="658"/>
      <c r="Z38" s="658"/>
      <c r="AA38" s="658"/>
      <c r="AB38" s="658"/>
      <c r="AC38" s="658"/>
      <c r="AD38" s="661"/>
      <c r="AE38" s="661"/>
      <c r="AF38" s="661"/>
      <c r="AG38" s="661"/>
      <c r="AH38" s="661"/>
      <c r="AI38" s="664"/>
      <c r="AM38" s="739"/>
    </row>
    <row r="39" spans="2:39">
      <c r="B39" s="283"/>
      <c r="C39" s="675" t="s">
        <v>322</v>
      </c>
      <c r="D39" s="551"/>
      <c r="E39" s="551"/>
      <c r="F39" s="676"/>
      <c r="G39" s="668" t="str">
        <f>IF($AM39=0,"",VLOOKUP($AM39,③男入力!$B$10:$AN$33,11))</f>
        <v/>
      </c>
      <c r="H39" s="669"/>
      <c r="I39" s="669"/>
      <c r="J39" s="670"/>
      <c r="K39" s="669" t="str">
        <f>IF($AM39=0,"",VLOOKUP($AM39,③男入力!$B$10:$AN$33,15))</f>
        <v/>
      </c>
      <c r="L39" s="669"/>
      <c r="M39" s="669"/>
      <c r="N39" s="671"/>
      <c r="O39" s="672" t="str">
        <f>IF($AM39=0,"",VLOOKUP($AM39,③男入力!$B$10:$AN$33,19))</f>
        <v/>
      </c>
      <c r="P39" s="672"/>
      <c r="Q39" s="672" t="str">
        <f>IF($AM39=0,"",VLOOKUP($AM39,③男入力!$B$10:$AN$33,21))</f>
        <v/>
      </c>
      <c r="R39" s="672"/>
      <c r="S39" s="653" t="str">
        <f>IF($AM39=0,"",VLOOKUP($AM39,③男入力!$B$10:$AN$33,23))</f>
        <v/>
      </c>
      <c r="T39" s="653"/>
      <c r="U39" s="653"/>
      <c r="V39" s="653"/>
      <c r="W39" s="653"/>
      <c r="X39" s="653"/>
      <c r="Y39" s="656" t="str">
        <f>IF($AM39=0,"",VLOOKUP($AM39,③男入力!$B$10:$AN$33,29))</f>
        <v/>
      </c>
      <c r="Z39" s="656"/>
      <c r="AA39" s="656"/>
      <c r="AB39" s="656"/>
      <c r="AC39" s="656"/>
      <c r="AD39" s="659" t="str">
        <f>IF($AM39=0,"",VLOOKUP($AM39,③男入力!$B$10:$AN$33,34))</f>
        <v/>
      </c>
      <c r="AE39" s="659"/>
      <c r="AF39" s="659"/>
      <c r="AG39" s="659" t="str">
        <f>IF($AM39=0,"",VLOOKUP($AM39,③男入力!$B$10:$AN$33,37))</f>
        <v/>
      </c>
      <c r="AH39" s="659"/>
      <c r="AI39" s="662"/>
      <c r="AM39" s="737">
        <f>⑥男選手!V14</f>
        <v>0</v>
      </c>
    </row>
    <row r="40" spans="2:39">
      <c r="B40" s="283"/>
      <c r="C40" s="666"/>
      <c r="D40" s="554"/>
      <c r="E40" s="554"/>
      <c r="F40" s="667"/>
      <c r="G40" s="645" t="str">
        <f>IF($AM39=0,"",VLOOKUP($AM39,③男入力!$B$10:$AN$33,3))</f>
        <v/>
      </c>
      <c r="H40" s="646" t="e">
        <f t="shared" ref="H40:J41" si="8">IF(G40=0,"",VLOOKUP(G40,$B$12:$Q$28,6))</f>
        <v>#N/A</v>
      </c>
      <c r="I40" s="646" t="e">
        <f t="shared" si="8"/>
        <v>#N/A</v>
      </c>
      <c r="J40" s="647" t="e">
        <f t="shared" si="8"/>
        <v>#N/A</v>
      </c>
      <c r="K40" s="646" t="str">
        <f>IF($AM39=0,"",VLOOKUP($AM39,③男入力!$B$10:$AN$33,7))</f>
        <v/>
      </c>
      <c r="L40" s="646" t="e">
        <f t="shared" ref="L40:N41" si="9">IF(K40=0,"",VLOOKUP(K40,$B$12:$Q$28,6))</f>
        <v>#N/A</v>
      </c>
      <c r="M40" s="646" t="e">
        <f t="shared" si="9"/>
        <v>#N/A</v>
      </c>
      <c r="N40" s="651" t="e">
        <f t="shared" si="9"/>
        <v>#N/A</v>
      </c>
      <c r="O40" s="673"/>
      <c r="P40" s="673"/>
      <c r="Q40" s="673"/>
      <c r="R40" s="673"/>
      <c r="S40" s="654"/>
      <c r="T40" s="654"/>
      <c r="U40" s="654"/>
      <c r="V40" s="654"/>
      <c r="W40" s="654"/>
      <c r="X40" s="654"/>
      <c r="Y40" s="657"/>
      <c r="Z40" s="657"/>
      <c r="AA40" s="657"/>
      <c r="AB40" s="657"/>
      <c r="AC40" s="657"/>
      <c r="AD40" s="660"/>
      <c r="AE40" s="660"/>
      <c r="AF40" s="660"/>
      <c r="AG40" s="660"/>
      <c r="AH40" s="660"/>
      <c r="AI40" s="663"/>
      <c r="AM40" s="738"/>
    </row>
    <row r="41" spans="2:39" ht="14.25" thickBot="1">
      <c r="B41" s="283"/>
      <c r="C41" s="572"/>
      <c r="D41" s="546"/>
      <c r="E41" s="546"/>
      <c r="F41" s="549"/>
      <c r="G41" s="648" t="str">
        <f>IF($AN41=0,"",VLOOKUP($AN41,③男入力!$B$10:$AN$33,3))</f>
        <v/>
      </c>
      <c r="H41" s="649" t="e">
        <f t="shared" si="8"/>
        <v>#N/A</v>
      </c>
      <c r="I41" s="649" t="e">
        <f t="shared" si="8"/>
        <v>#N/A</v>
      </c>
      <c r="J41" s="650" t="e">
        <f t="shared" si="8"/>
        <v>#N/A</v>
      </c>
      <c r="K41" s="649" t="str">
        <f>IF($AN41=0,"",VLOOKUP($AN41,③男入力!$B$10:$AN$33,7))</f>
        <v/>
      </c>
      <c r="L41" s="649" t="e">
        <f t="shared" si="9"/>
        <v>#N/A</v>
      </c>
      <c r="M41" s="649" t="e">
        <f t="shared" si="9"/>
        <v>#N/A</v>
      </c>
      <c r="N41" s="652" t="e">
        <f t="shared" si="9"/>
        <v>#N/A</v>
      </c>
      <c r="O41" s="674"/>
      <c r="P41" s="674"/>
      <c r="Q41" s="674"/>
      <c r="R41" s="674"/>
      <c r="S41" s="655"/>
      <c r="T41" s="655"/>
      <c r="U41" s="655"/>
      <c r="V41" s="655"/>
      <c r="W41" s="655"/>
      <c r="X41" s="655"/>
      <c r="Y41" s="658"/>
      <c r="Z41" s="658"/>
      <c r="AA41" s="658"/>
      <c r="AB41" s="658"/>
      <c r="AC41" s="658"/>
      <c r="AD41" s="661"/>
      <c r="AE41" s="661"/>
      <c r="AF41" s="661"/>
      <c r="AG41" s="661"/>
      <c r="AH41" s="661"/>
      <c r="AI41" s="664"/>
      <c r="AM41" s="739"/>
    </row>
    <row r="42" spans="2:39">
      <c r="B42" s="283"/>
      <c r="C42" s="666" t="s">
        <v>323</v>
      </c>
      <c r="D42" s="554"/>
      <c r="E42" s="554"/>
      <c r="F42" s="667"/>
      <c r="G42" s="668" t="str">
        <f>IF($AM42=0,"",VLOOKUP($AM42,③男入力!$B$10:$AN$33,11))</f>
        <v/>
      </c>
      <c r="H42" s="669"/>
      <c r="I42" s="669"/>
      <c r="J42" s="670"/>
      <c r="K42" s="669" t="str">
        <f>IF($AM42=0,"",VLOOKUP($AM42,③男入力!$B$10:$AN$33,15))</f>
        <v/>
      </c>
      <c r="L42" s="669"/>
      <c r="M42" s="669"/>
      <c r="N42" s="671"/>
      <c r="O42" s="672" t="str">
        <f>IF($AM42=0,"",VLOOKUP($AM42,③男入力!$B$10:$AN$33,19))</f>
        <v/>
      </c>
      <c r="P42" s="672"/>
      <c r="Q42" s="672" t="str">
        <f>IF($AM42=0,"",VLOOKUP($AM42,③男入力!$B$10:$AN$33,21))</f>
        <v/>
      </c>
      <c r="R42" s="672"/>
      <c r="S42" s="653" t="str">
        <f>IF($AM42=0,"",VLOOKUP($AM42,③男入力!$B$10:$AN$33,23))</f>
        <v/>
      </c>
      <c r="T42" s="653"/>
      <c r="U42" s="653"/>
      <c r="V42" s="653"/>
      <c r="W42" s="653"/>
      <c r="X42" s="653"/>
      <c r="Y42" s="656" t="str">
        <f>IF($AM42=0,"",VLOOKUP($AM42,③男入力!$B$10:$AN$33,29))</f>
        <v/>
      </c>
      <c r="Z42" s="656"/>
      <c r="AA42" s="656"/>
      <c r="AB42" s="656"/>
      <c r="AC42" s="656"/>
      <c r="AD42" s="659" t="str">
        <f>IF($AM42=0,"",VLOOKUP($AM42,③男入力!$B$10:$AN$33,34))</f>
        <v/>
      </c>
      <c r="AE42" s="659"/>
      <c r="AF42" s="659"/>
      <c r="AG42" s="659" t="str">
        <f>IF($AM42=0,"",VLOOKUP($AM42,③男入力!$B$10:$AN$33,37))</f>
        <v/>
      </c>
      <c r="AH42" s="659"/>
      <c r="AI42" s="662"/>
      <c r="AM42" s="737">
        <f>⑥男選手!V15</f>
        <v>0</v>
      </c>
    </row>
    <row r="43" spans="2:39">
      <c r="B43" s="283"/>
      <c r="C43" s="666"/>
      <c r="D43" s="554"/>
      <c r="E43" s="554"/>
      <c r="F43" s="667"/>
      <c r="G43" s="645" t="str">
        <f>IF($AM42=0,"",VLOOKUP($AM42,③男入力!$B$10:$AN$33,3))</f>
        <v/>
      </c>
      <c r="H43" s="646" t="e">
        <f t="shared" ref="H43:J44" si="10">IF(G43=0,"",VLOOKUP(G43,$B$12:$Q$28,6))</f>
        <v>#N/A</v>
      </c>
      <c r="I43" s="646" t="e">
        <f t="shared" si="10"/>
        <v>#N/A</v>
      </c>
      <c r="J43" s="647" t="e">
        <f t="shared" si="10"/>
        <v>#N/A</v>
      </c>
      <c r="K43" s="646" t="str">
        <f>IF($AM42=0,"",VLOOKUP($AM42,③男入力!$B$10:$AN$33,7))</f>
        <v/>
      </c>
      <c r="L43" s="646" t="e">
        <f t="shared" ref="L43:N44" si="11">IF(K43=0,"",VLOOKUP(K43,$B$12:$Q$28,6))</f>
        <v>#N/A</v>
      </c>
      <c r="M43" s="646" t="e">
        <f t="shared" si="11"/>
        <v>#N/A</v>
      </c>
      <c r="N43" s="651" t="e">
        <f t="shared" si="11"/>
        <v>#N/A</v>
      </c>
      <c r="O43" s="673"/>
      <c r="P43" s="673"/>
      <c r="Q43" s="673"/>
      <c r="R43" s="673"/>
      <c r="S43" s="654"/>
      <c r="T43" s="654"/>
      <c r="U43" s="654"/>
      <c r="V43" s="654"/>
      <c r="W43" s="654"/>
      <c r="X43" s="654"/>
      <c r="Y43" s="657"/>
      <c r="Z43" s="657"/>
      <c r="AA43" s="657"/>
      <c r="AB43" s="657"/>
      <c r="AC43" s="657"/>
      <c r="AD43" s="660"/>
      <c r="AE43" s="660"/>
      <c r="AF43" s="660"/>
      <c r="AG43" s="660"/>
      <c r="AH43" s="660"/>
      <c r="AI43" s="663"/>
      <c r="AM43" s="738"/>
    </row>
    <row r="44" spans="2:39" ht="14.25" thickBot="1">
      <c r="C44" s="572"/>
      <c r="D44" s="546"/>
      <c r="E44" s="546"/>
      <c r="F44" s="549"/>
      <c r="G44" s="648" t="str">
        <f>IF($AN44=0,"",VLOOKUP($AN44,③男入力!$B$10:$AN$33,3))</f>
        <v/>
      </c>
      <c r="H44" s="649" t="e">
        <f t="shared" si="10"/>
        <v>#N/A</v>
      </c>
      <c r="I44" s="649" t="e">
        <f t="shared" si="10"/>
        <v>#N/A</v>
      </c>
      <c r="J44" s="650" t="e">
        <f t="shared" si="10"/>
        <v>#N/A</v>
      </c>
      <c r="K44" s="649" t="str">
        <f>IF($AN44=0,"",VLOOKUP($AN44,③男入力!$B$10:$AN$33,7))</f>
        <v/>
      </c>
      <c r="L44" s="649" t="e">
        <f t="shared" si="11"/>
        <v>#N/A</v>
      </c>
      <c r="M44" s="649" t="e">
        <f t="shared" si="11"/>
        <v>#N/A</v>
      </c>
      <c r="N44" s="652" t="e">
        <f t="shared" si="11"/>
        <v>#N/A</v>
      </c>
      <c r="O44" s="674"/>
      <c r="P44" s="674"/>
      <c r="Q44" s="674"/>
      <c r="R44" s="674"/>
      <c r="S44" s="655"/>
      <c r="T44" s="655"/>
      <c r="U44" s="655"/>
      <c r="V44" s="655"/>
      <c r="W44" s="655"/>
      <c r="X44" s="655"/>
      <c r="Y44" s="658"/>
      <c r="Z44" s="658"/>
      <c r="AA44" s="658"/>
      <c r="AB44" s="658"/>
      <c r="AC44" s="658"/>
      <c r="AD44" s="661"/>
      <c r="AE44" s="661"/>
      <c r="AF44" s="661"/>
      <c r="AG44" s="661"/>
      <c r="AH44" s="661"/>
      <c r="AI44" s="664"/>
      <c r="AM44" s="739"/>
    </row>
    <row r="45" spans="2:39" ht="13.5" customHeight="1">
      <c r="C45" s="666" t="s">
        <v>323</v>
      </c>
      <c r="D45" s="554"/>
      <c r="E45" s="554"/>
      <c r="F45" s="667"/>
      <c r="G45" s="668" t="str">
        <f>IF($AM45=0,"",VLOOKUP($AM45,③男入力!$B$10:$AN$33,11))</f>
        <v/>
      </c>
      <c r="H45" s="669"/>
      <c r="I45" s="669"/>
      <c r="J45" s="670"/>
      <c r="K45" s="669" t="str">
        <f>IF($AM45=0,"",VLOOKUP($AM45,③男入力!$B$10:$AN$33,15))</f>
        <v/>
      </c>
      <c r="L45" s="669"/>
      <c r="M45" s="669"/>
      <c r="N45" s="671"/>
      <c r="O45" s="672" t="str">
        <f>IF($AM45=0,"",VLOOKUP($AM45,③男入力!$B$10:$AN$33,19))</f>
        <v/>
      </c>
      <c r="P45" s="672"/>
      <c r="Q45" s="672" t="str">
        <f>IF($AM45=0,"",VLOOKUP($AM45,③男入力!$B$10:$AN$33,21))</f>
        <v/>
      </c>
      <c r="R45" s="672"/>
      <c r="S45" s="653" t="str">
        <f>IF($AM45=0,"",VLOOKUP($AM45,③男入力!$B$10:$AN$33,23))</f>
        <v/>
      </c>
      <c r="T45" s="653"/>
      <c r="U45" s="653"/>
      <c r="V45" s="653"/>
      <c r="W45" s="653"/>
      <c r="X45" s="653"/>
      <c r="Y45" s="656" t="str">
        <f>IF($AM45=0,"",VLOOKUP($AM45,③男入力!$B$10:$AN$33,29))</f>
        <v/>
      </c>
      <c r="Z45" s="656"/>
      <c r="AA45" s="656"/>
      <c r="AB45" s="656"/>
      <c r="AC45" s="656"/>
      <c r="AD45" s="659" t="str">
        <f>IF($AM45=0,"",VLOOKUP($AM45,③男入力!$B$10:$AN$33,34))</f>
        <v/>
      </c>
      <c r="AE45" s="659"/>
      <c r="AF45" s="659"/>
      <c r="AG45" s="659" t="str">
        <f>IF($AM45=0,"",VLOOKUP($AM45,③男入力!$B$10:$AN$33,37))</f>
        <v/>
      </c>
      <c r="AH45" s="659"/>
      <c r="AI45" s="662"/>
      <c r="AM45" s="737">
        <f>⑥男選手!V16</f>
        <v>0</v>
      </c>
    </row>
    <row r="46" spans="2:39" ht="13.5" customHeight="1">
      <c r="C46" s="666"/>
      <c r="D46" s="554"/>
      <c r="E46" s="554"/>
      <c r="F46" s="667"/>
      <c r="G46" s="645" t="str">
        <f>IF($AM45=0,"",VLOOKUP($AM45,③男入力!$B$10:$AN$33,3))</f>
        <v/>
      </c>
      <c r="H46" s="646" t="e">
        <f t="shared" ref="H46:J47" si="12">IF(G46=0,"",VLOOKUP(G46,$B$12:$Q$28,6))</f>
        <v>#N/A</v>
      </c>
      <c r="I46" s="646" t="e">
        <f t="shared" si="12"/>
        <v>#N/A</v>
      </c>
      <c r="J46" s="647" t="e">
        <f t="shared" si="12"/>
        <v>#N/A</v>
      </c>
      <c r="K46" s="646" t="str">
        <f>IF($AM45=0,"",VLOOKUP($AM45,③男入力!$B$10:$AN$33,7))</f>
        <v/>
      </c>
      <c r="L46" s="646" t="e">
        <f t="shared" ref="L46:N47" si="13">IF(K46=0,"",VLOOKUP(K46,$B$12:$Q$28,6))</f>
        <v>#N/A</v>
      </c>
      <c r="M46" s="646" t="e">
        <f t="shared" si="13"/>
        <v>#N/A</v>
      </c>
      <c r="N46" s="651" t="e">
        <f t="shared" si="13"/>
        <v>#N/A</v>
      </c>
      <c r="O46" s="673"/>
      <c r="P46" s="673"/>
      <c r="Q46" s="673"/>
      <c r="R46" s="673"/>
      <c r="S46" s="654"/>
      <c r="T46" s="654"/>
      <c r="U46" s="654"/>
      <c r="V46" s="654"/>
      <c r="W46" s="654"/>
      <c r="X46" s="654"/>
      <c r="Y46" s="657"/>
      <c r="Z46" s="657"/>
      <c r="AA46" s="657"/>
      <c r="AB46" s="657"/>
      <c r="AC46" s="657"/>
      <c r="AD46" s="660"/>
      <c r="AE46" s="660"/>
      <c r="AF46" s="660"/>
      <c r="AG46" s="660"/>
      <c r="AH46" s="660"/>
      <c r="AI46" s="663"/>
      <c r="AM46" s="738"/>
    </row>
    <row r="47" spans="2:39" ht="13.5" customHeight="1" thickBot="1">
      <c r="C47" s="572"/>
      <c r="D47" s="546"/>
      <c r="E47" s="546"/>
      <c r="F47" s="549"/>
      <c r="G47" s="648" t="str">
        <f>IF($AN47=0,"",VLOOKUP($AN47,③男入力!$B$10:$AN$33,3))</f>
        <v/>
      </c>
      <c r="H47" s="649" t="e">
        <f t="shared" si="12"/>
        <v>#N/A</v>
      </c>
      <c r="I47" s="649" t="e">
        <f t="shared" si="12"/>
        <v>#N/A</v>
      </c>
      <c r="J47" s="650" t="e">
        <f t="shared" si="12"/>
        <v>#N/A</v>
      </c>
      <c r="K47" s="649" t="str">
        <f>IF($AN47=0,"",VLOOKUP($AN47,③男入力!$B$10:$AN$33,7))</f>
        <v/>
      </c>
      <c r="L47" s="649" t="e">
        <f t="shared" si="13"/>
        <v>#N/A</v>
      </c>
      <c r="M47" s="649" t="e">
        <f t="shared" si="13"/>
        <v>#N/A</v>
      </c>
      <c r="N47" s="652" t="e">
        <f t="shared" si="13"/>
        <v>#N/A</v>
      </c>
      <c r="O47" s="674"/>
      <c r="P47" s="674"/>
      <c r="Q47" s="674"/>
      <c r="R47" s="674"/>
      <c r="S47" s="655"/>
      <c r="T47" s="655"/>
      <c r="U47" s="655"/>
      <c r="V47" s="655"/>
      <c r="W47" s="655"/>
      <c r="X47" s="655"/>
      <c r="Y47" s="658"/>
      <c r="Z47" s="658"/>
      <c r="AA47" s="658"/>
      <c r="AB47" s="658"/>
      <c r="AC47" s="658"/>
      <c r="AD47" s="661"/>
      <c r="AE47" s="661"/>
      <c r="AF47" s="661"/>
      <c r="AG47" s="661"/>
      <c r="AH47" s="661"/>
      <c r="AI47" s="664"/>
      <c r="AM47" s="739"/>
    </row>
    <row r="48" spans="2:39">
      <c r="AB48" s="1" t="s">
        <v>27</v>
      </c>
    </row>
    <row r="49" spans="3:35" ht="7.5" customHeight="1"/>
    <row r="50" spans="3:35" ht="30.75" customHeight="1">
      <c r="C50" s="665" t="s">
        <v>324</v>
      </c>
      <c r="D50" s="642"/>
      <c r="E50" s="642"/>
      <c r="F50" s="642"/>
      <c r="G50" s="642"/>
      <c r="H50" s="642"/>
      <c r="I50" s="642"/>
      <c r="J50" s="642"/>
      <c r="K50" s="642"/>
      <c r="L50" s="642"/>
      <c r="M50" s="642"/>
      <c r="N50" s="642"/>
      <c r="O50" s="642"/>
      <c r="P50" s="642"/>
      <c r="Q50" s="642"/>
      <c r="R50" s="642"/>
      <c r="S50" s="642"/>
      <c r="T50" s="642"/>
      <c r="U50" s="642"/>
      <c r="V50" s="642"/>
      <c r="W50" s="642"/>
      <c r="X50" s="642"/>
      <c r="Y50" s="642"/>
      <c r="Z50" s="642"/>
      <c r="AA50" s="642"/>
      <c r="AB50" s="642"/>
      <c r="AC50" s="642"/>
      <c r="AD50" s="642"/>
      <c r="AE50" s="642"/>
      <c r="AF50" s="642"/>
      <c r="AG50" s="642"/>
      <c r="AH50" s="642"/>
      <c r="AI50" s="642"/>
    </row>
    <row r="51" spans="3:35" ht="7.5" customHeight="1"/>
    <row r="52" spans="3:35" ht="15.75" customHeight="1">
      <c r="C52" s="642" t="s">
        <v>325</v>
      </c>
      <c r="D52" s="642"/>
      <c r="E52" s="642"/>
      <c r="F52" s="642"/>
      <c r="G52" s="642"/>
      <c r="H52" s="642"/>
      <c r="I52" s="642"/>
      <c r="J52" s="642"/>
      <c r="K52" s="642"/>
      <c r="L52" s="642"/>
      <c r="M52" s="642"/>
      <c r="N52" s="642"/>
      <c r="O52" s="642"/>
      <c r="P52" s="642"/>
      <c r="Q52" s="642"/>
      <c r="R52" s="642"/>
      <c r="S52" s="642"/>
      <c r="T52" s="642"/>
      <c r="U52" s="642"/>
      <c r="V52" s="642"/>
      <c r="W52" s="642"/>
      <c r="X52" s="642"/>
      <c r="Y52" s="642"/>
      <c r="Z52" s="642"/>
      <c r="AA52" s="642"/>
      <c r="AB52" s="642"/>
      <c r="AC52" s="642"/>
      <c r="AD52" s="642"/>
      <c r="AE52" s="642"/>
      <c r="AF52" s="642"/>
      <c r="AG52" s="642"/>
      <c r="AH52" s="642"/>
      <c r="AI52" s="642"/>
    </row>
    <row r="53" spans="3:35" ht="7.5" customHeight="1"/>
    <row r="54" spans="3:35" ht="15.75" customHeight="1">
      <c r="D54" s="642" t="s">
        <v>326</v>
      </c>
      <c r="E54" s="642"/>
      <c r="F54" s="642"/>
      <c r="G54" s="642"/>
      <c r="H54" s="642"/>
      <c r="I54" s="642"/>
      <c r="J54" s="642"/>
      <c r="K54" s="642"/>
      <c r="L54" s="642"/>
      <c r="M54" s="642"/>
      <c r="N54" s="642"/>
      <c r="O54" s="642"/>
      <c r="P54" s="642"/>
      <c r="Q54" s="642"/>
      <c r="R54" s="642"/>
      <c r="S54" s="642"/>
      <c r="T54" s="642"/>
      <c r="U54" s="642"/>
      <c r="V54" s="642"/>
      <c r="W54" s="642"/>
      <c r="X54" s="642"/>
      <c r="Y54" s="642"/>
      <c r="Z54" s="642"/>
      <c r="AA54" s="642"/>
      <c r="AB54" s="642"/>
      <c r="AC54" s="642"/>
      <c r="AD54" s="642"/>
      <c r="AE54" s="642"/>
      <c r="AF54" s="642"/>
      <c r="AG54" s="642"/>
    </row>
    <row r="55" spans="3:35" ht="7.5" customHeight="1"/>
    <row r="56" spans="3:35">
      <c r="E56" s="112" t="s">
        <v>104</v>
      </c>
      <c r="G56" s="643">
        <f>⑧日付!$E$6</f>
        <v>2</v>
      </c>
      <c r="H56" s="643"/>
      <c r="I56" s="112" t="s">
        <v>28</v>
      </c>
      <c r="J56" s="643">
        <f>⑧日付!$H$6</f>
        <v>0</v>
      </c>
      <c r="K56" s="643"/>
      <c r="L56" s="112" t="s">
        <v>29</v>
      </c>
      <c r="M56" s="643">
        <f>⑧日付!$K$6</f>
        <v>0</v>
      </c>
      <c r="N56" s="643"/>
      <c r="O56" s="112" t="s">
        <v>30</v>
      </c>
      <c r="P56" s="112"/>
      <c r="Q56" s="112"/>
      <c r="R56" s="112"/>
      <c r="S56" s="112"/>
    </row>
    <row r="58" spans="3:35">
      <c r="O58" s="640" t="s">
        <v>3</v>
      </c>
      <c r="P58" s="640"/>
      <c r="Q58" s="640"/>
      <c r="R58" s="640"/>
      <c r="S58" s="644">
        <f>②基本情報!$B$8</f>
        <v>0</v>
      </c>
      <c r="T58" s="644"/>
      <c r="U58" s="644"/>
      <c r="V58" s="644"/>
      <c r="W58" s="644"/>
      <c r="X58" s="644"/>
      <c r="Y58" s="644"/>
      <c r="Z58" s="644"/>
      <c r="AA58" s="644"/>
      <c r="AB58" s="644"/>
      <c r="AC58" s="644"/>
      <c r="AD58" s="644"/>
      <c r="AE58" s="644"/>
      <c r="AF58" s="644"/>
      <c r="AG58" s="644"/>
      <c r="AH58" s="644"/>
      <c r="AI58" s="644"/>
    </row>
    <row r="60" spans="3:35">
      <c r="O60" s="640" t="s">
        <v>327</v>
      </c>
      <c r="P60" s="640"/>
      <c r="Q60" s="640"/>
      <c r="R60" s="640"/>
      <c r="T60" s="641">
        <f>②基本情報!$N$11</f>
        <v>0</v>
      </c>
      <c r="U60" s="641"/>
      <c r="V60" s="641"/>
      <c r="W60" s="641"/>
      <c r="X60" s="641"/>
      <c r="Y60" s="641"/>
      <c r="Z60" s="641"/>
      <c r="AA60" s="641"/>
      <c r="AB60" s="641"/>
      <c r="AC60" s="641"/>
      <c r="AD60" s="641"/>
      <c r="AE60" s="641"/>
      <c r="AF60" s="112" t="s">
        <v>328</v>
      </c>
      <c r="AG60" s="112"/>
      <c r="AH60" s="112"/>
    </row>
  </sheetData>
  <sheetProtection sheet="1" objects="1" scenarios="1"/>
  <mergeCells count="144">
    <mergeCell ref="O20:U20"/>
    <mergeCell ref="O21:U22"/>
    <mergeCell ref="V20:AB20"/>
    <mergeCell ref="V21:AB22"/>
    <mergeCell ref="AC20:AI20"/>
    <mergeCell ref="AC21:AI22"/>
    <mergeCell ref="H20:N22"/>
    <mergeCell ref="C20:G22"/>
    <mergeCell ref="AM27:AM29"/>
    <mergeCell ref="G28:J29"/>
    <mergeCell ref="AM30:AM32"/>
    <mergeCell ref="AM33:AM35"/>
    <mergeCell ref="AM36:AM38"/>
    <mergeCell ref="AM39:AM41"/>
    <mergeCell ref="AM42:AM44"/>
    <mergeCell ref="AM45:AM47"/>
    <mergeCell ref="K10:N10"/>
    <mergeCell ref="P10:AB10"/>
    <mergeCell ref="AC10:AI12"/>
    <mergeCell ref="K11:N12"/>
    <mergeCell ref="O11:AB12"/>
    <mergeCell ref="AG24:AI26"/>
    <mergeCell ref="O24:P26"/>
    <mergeCell ref="Q24:R26"/>
    <mergeCell ref="S24:X26"/>
    <mergeCell ref="Y24:AC26"/>
    <mergeCell ref="AD30:AF32"/>
    <mergeCell ref="AG30:AI32"/>
    <mergeCell ref="AD39:AF41"/>
    <mergeCell ref="AG39:AI41"/>
    <mergeCell ref="AD27:AF29"/>
    <mergeCell ref="AG27:AI29"/>
    <mergeCell ref="K28:N29"/>
    <mergeCell ref="S36:X38"/>
    <mergeCell ref="C10:J10"/>
    <mergeCell ref="C11:J12"/>
    <mergeCell ref="K4:M4"/>
    <mergeCell ref="R4:AI4"/>
    <mergeCell ref="O5:S5"/>
    <mergeCell ref="T5:Z5"/>
    <mergeCell ref="H6:AD6"/>
    <mergeCell ref="C8:J8"/>
    <mergeCell ref="K8:N8"/>
    <mergeCell ref="O8:AB9"/>
    <mergeCell ref="AC8:AI9"/>
    <mergeCell ref="C9:J9"/>
    <mergeCell ref="K9:N9"/>
    <mergeCell ref="C14:G16"/>
    <mergeCell ref="H14:J16"/>
    <mergeCell ref="K14:N16"/>
    <mergeCell ref="O14:U14"/>
    <mergeCell ref="V14:AB14"/>
    <mergeCell ref="AC14:AI14"/>
    <mergeCell ref="O15:U16"/>
    <mergeCell ref="V15:AB16"/>
    <mergeCell ref="AC15:AI16"/>
    <mergeCell ref="C17:J18"/>
    <mergeCell ref="K17:Q18"/>
    <mergeCell ref="R17:AI18"/>
    <mergeCell ref="C30:F32"/>
    <mergeCell ref="G30:J30"/>
    <mergeCell ref="K30:N30"/>
    <mergeCell ref="O30:P32"/>
    <mergeCell ref="Q30:R32"/>
    <mergeCell ref="S30:X32"/>
    <mergeCell ref="Y30:AC32"/>
    <mergeCell ref="AD24:AF26"/>
    <mergeCell ref="G25:J26"/>
    <mergeCell ref="K25:N26"/>
    <mergeCell ref="C27:F29"/>
    <mergeCell ref="G27:J27"/>
    <mergeCell ref="K27:N27"/>
    <mergeCell ref="O27:P29"/>
    <mergeCell ref="Q27:R29"/>
    <mergeCell ref="S27:X29"/>
    <mergeCell ref="C24:F26"/>
    <mergeCell ref="G24:N24"/>
    <mergeCell ref="G31:J32"/>
    <mergeCell ref="K31:N32"/>
    <mergeCell ref="Y27:AC29"/>
    <mergeCell ref="C36:F38"/>
    <mergeCell ref="G36:J36"/>
    <mergeCell ref="K36:N36"/>
    <mergeCell ref="O36:P38"/>
    <mergeCell ref="Q36:R38"/>
    <mergeCell ref="C33:F35"/>
    <mergeCell ref="G33:J33"/>
    <mergeCell ref="K33:N33"/>
    <mergeCell ref="O33:P35"/>
    <mergeCell ref="Q33:R35"/>
    <mergeCell ref="G37:J38"/>
    <mergeCell ref="K37:N38"/>
    <mergeCell ref="Y36:AC38"/>
    <mergeCell ref="AD36:AF38"/>
    <mergeCell ref="AG36:AI38"/>
    <mergeCell ref="Y33:AC35"/>
    <mergeCell ref="Q45:R47"/>
    <mergeCell ref="S45:X47"/>
    <mergeCell ref="AD33:AF35"/>
    <mergeCell ref="AG33:AI35"/>
    <mergeCell ref="G34:J35"/>
    <mergeCell ref="K34:N35"/>
    <mergeCell ref="S33:X35"/>
    <mergeCell ref="S42:X44"/>
    <mergeCell ref="Y42:AC44"/>
    <mergeCell ref="AD42:AF44"/>
    <mergeCell ref="AG42:AI44"/>
    <mergeCell ref="Y39:AC41"/>
    <mergeCell ref="C42:F44"/>
    <mergeCell ref="G42:J42"/>
    <mergeCell ref="K42:N42"/>
    <mergeCell ref="O42:P44"/>
    <mergeCell ref="Q42:R44"/>
    <mergeCell ref="C39:F41"/>
    <mergeCell ref="G39:J39"/>
    <mergeCell ref="K39:N39"/>
    <mergeCell ref="O39:P41"/>
    <mergeCell ref="Q39:R41"/>
    <mergeCell ref="G43:J44"/>
    <mergeCell ref="K43:N44"/>
    <mergeCell ref="D1:J1"/>
    <mergeCell ref="L1:W1"/>
    <mergeCell ref="O60:R60"/>
    <mergeCell ref="T60:AE60"/>
    <mergeCell ref="C52:AI52"/>
    <mergeCell ref="D54:AG54"/>
    <mergeCell ref="G56:H56"/>
    <mergeCell ref="J56:K56"/>
    <mergeCell ref="M56:N56"/>
    <mergeCell ref="O58:R58"/>
    <mergeCell ref="S58:AI58"/>
    <mergeCell ref="G40:J41"/>
    <mergeCell ref="K40:N41"/>
    <mergeCell ref="S39:X41"/>
    <mergeCell ref="Y45:AC47"/>
    <mergeCell ref="AD45:AF47"/>
    <mergeCell ref="AG45:AI47"/>
    <mergeCell ref="G46:J47"/>
    <mergeCell ref="K46:N47"/>
    <mergeCell ref="C50:AI50"/>
    <mergeCell ref="C45:F47"/>
    <mergeCell ref="G45:J45"/>
    <mergeCell ref="K45:N45"/>
    <mergeCell ref="O45:P47"/>
  </mergeCells>
  <phoneticPr fontId="2"/>
  <hyperlinks>
    <hyperlink ref="D1" location="Top!A1" display="Topへ戻る" xr:uid="{126FA28C-4AA6-4D70-B514-F7005BD84D1C}"/>
    <hyperlink ref="L1:W1" location="⑥男選手!A1" display="【男子出場選手入力シート】" xr:uid="{F56596D8-F9F0-4F7B-B63A-30A5A6FC4BD5}"/>
  </hyperlinks>
  <pageMargins left="0.39370078740157483" right="0.35433070866141736" top="0.51181102362204722" bottom="0.51181102362204722" header="0.23622047244094491" footer="0.19685039370078741"/>
  <pageSetup paperSize="9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15</vt:i4>
      </vt:variant>
    </vt:vector>
  </HeadingPairs>
  <TitlesOfParts>
    <vt:vector size="35" baseType="lpstr">
      <vt:lpstr>Top</vt:lpstr>
      <vt:lpstr>②基本情報</vt:lpstr>
      <vt:lpstr>③男入力</vt:lpstr>
      <vt:lpstr>④女入力</vt:lpstr>
      <vt:lpstr>⑤外字</vt:lpstr>
      <vt:lpstr>⑥男選手</vt:lpstr>
      <vt:lpstr>⑦女選手</vt:lpstr>
      <vt:lpstr>⑧日付</vt:lpstr>
      <vt:lpstr>男団</vt:lpstr>
      <vt:lpstr>男個</vt:lpstr>
      <vt:lpstr>女団</vt:lpstr>
      <vt:lpstr>女個</vt:lpstr>
      <vt:lpstr>委員長集約(団体)</vt:lpstr>
      <vt:lpstr>委員長集約(個人)</vt:lpstr>
      <vt:lpstr>委員長(監督ｺｰﾁ名)</vt:lpstr>
      <vt:lpstr>委員長(参加費)</vt:lpstr>
      <vt:lpstr>関東男団体</vt:lpstr>
      <vt:lpstr>関東男個人</vt:lpstr>
      <vt:lpstr>関東女団体</vt:lpstr>
      <vt:lpstr>関東女個人</vt:lpstr>
      <vt:lpstr>⑤外字!Print_Area</vt:lpstr>
      <vt:lpstr>'委員長(監督ｺｰﾁ名)'!Print_Area</vt:lpstr>
      <vt:lpstr>'委員長(参加費)'!Print_Area</vt:lpstr>
      <vt:lpstr>'委員長集約(個人)'!Print_Area</vt:lpstr>
      <vt:lpstr>'委員長集約(団体)'!Print_Area</vt:lpstr>
      <vt:lpstr>関東女個人!Print_Area</vt:lpstr>
      <vt:lpstr>関東女団体!Print_Area</vt:lpstr>
      <vt:lpstr>関東男個人!Print_Area</vt:lpstr>
      <vt:lpstr>関東男団体!Print_Area</vt:lpstr>
      <vt:lpstr>女個!Print_Area</vt:lpstr>
      <vt:lpstr>女団!Print_Area</vt:lpstr>
      <vt:lpstr>男個!Print_Area</vt:lpstr>
      <vt:lpstr>男団!Print_Area</vt:lpstr>
      <vt:lpstr>'委員長(監督ｺｰﾁ名)'!Print_Titles</vt:lpstr>
      <vt:lpstr>'委員長(参加費)'!Print_Titles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関東中学校柔道大会実行委員会</dc:creator>
  <cp:keywords/>
  <dc:description/>
  <cp:lastModifiedBy>R01131</cp:lastModifiedBy>
  <cp:revision/>
  <cp:lastPrinted>2020-03-20T05:24:42Z</cp:lastPrinted>
  <dcterms:created xsi:type="dcterms:W3CDTF">2010-04-27T04:22:18Z</dcterms:created>
  <dcterms:modified xsi:type="dcterms:W3CDTF">2020-04-01T06:45:04Z</dcterms:modified>
  <cp:category/>
  <cp:contentStatus/>
</cp:coreProperties>
</file>